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9405"/>
  </bookViews>
  <sheets>
    <sheet name="CMP 213 WACM2 Calculator" sheetId="1" r:id="rId1"/>
    <sheet name="2016-17" sheetId="3" r:id="rId2"/>
    <sheet name="2017-18" sheetId="4" r:id="rId3"/>
    <sheet name="2018-19" sheetId="5" r:id="rId4"/>
    <sheet name="2019-20" sheetId="6" r:id="rId5"/>
    <sheet name="ALF" sheetId="7" r:id="rId6"/>
  </sheets>
  <calcPr calcId="145621"/>
</workbook>
</file>

<file path=xl/calcChain.xml><?xml version="1.0" encoding="utf-8"?>
<calcChain xmlns="http://schemas.openxmlformats.org/spreadsheetml/2006/main">
  <c r="J11" i="1" l="1"/>
  <c r="J10" i="1"/>
  <c r="J8" i="1"/>
  <c r="J9" i="1"/>
  <c r="J7" i="1"/>
  <c r="H17" i="1"/>
  <c r="J17" i="1"/>
  <c r="F17" i="1"/>
  <c r="D17" i="1"/>
  <c r="H19" i="1"/>
  <c r="J20" i="1"/>
  <c r="J19" i="1"/>
  <c r="J18" i="1"/>
  <c r="F19" i="1"/>
  <c r="F20" i="1"/>
  <c r="H20" i="1"/>
  <c r="H18" i="1"/>
  <c r="F18" i="1"/>
  <c r="G17" i="1" l="1"/>
  <c r="K17" i="1"/>
  <c r="I17" i="1"/>
  <c r="E17" i="1"/>
  <c r="K20" i="1"/>
  <c r="G20" i="1"/>
  <c r="I20" i="1"/>
  <c r="I19" i="1"/>
  <c r="K19" i="1"/>
  <c r="G19" i="1"/>
  <c r="G18" i="1"/>
  <c r="I18" i="1"/>
  <c r="K18" i="1"/>
  <c r="K21" i="1" l="1"/>
  <c r="G22" i="1"/>
  <c r="I22" i="1"/>
  <c r="I21" i="1"/>
  <c r="G21" i="1" l="1"/>
  <c r="K22" i="1"/>
  <c r="D20" i="1"/>
  <c r="J13" i="1" l="1"/>
  <c r="E20" i="1"/>
  <c r="D18" i="1"/>
  <c r="D19" i="1"/>
  <c r="E19" i="1" l="1"/>
  <c r="E18" i="1"/>
  <c r="E22" i="1" l="1"/>
  <c r="E21" i="1"/>
</calcChain>
</file>

<file path=xl/sharedStrings.xml><?xml version="1.0" encoding="utf-8"?>
<sst xmlns="http://schemas.openxmlformats.org/spreadsheetml/2006/main" count="230" uniqueCount="80">
  <si>
    <t>TEC (MW)</t>
  </si>
  <si>
    <t xml:space="preserve">Generation Tariffs </t>
  </si>
  <si>
    <t>Zone</t>
  </si>
  <si>
    <t>Zone Name</t>
  </si>
  <si>
    <t>North Scotland</t>
  </si>
  <si>
    <t>East Aberdeenshire</t>
  </si>
  <si>
    <t>Western Highlands</t>
  </si>
  <si>
    <t>Skye and Lochalsh</t>
  </si>
  <si>
    <t>Eastern Grampian and Tayside</t>
  </si>
  <si>
    <t>Central Grampian</t>
  </si>
  <si>
    <t>Argyll</t>
  </si>
  <si>
    <t>The Trossachs</t>
  </si>
  <si>
    <t>Stirlingshire and Fife</t>
  </si>
  <si>
    <t>Lothian and Borders</t>
  </si>
  <si>
    <t>Solway and Cheviot</t>
  </si>
  <si>
    <t>North East England</t>
  </si>
  <si>
    <t>North Lancashire and The Lakes</t>
  </si>
  <si>
    <t>South Lancashire, Yorkshire and Humber</t>
  </si>
  <si>
    <t>North Midlands and North Wales</t>
  </si>
  <si>
    <t>South Lincolnshire and North Norfolk</t>
  </si>
  <si>
    <t>Mid Wales and The Midlands</t>
  </si>
  <si>
    <t>Anglesey and Snowdon</t>
  </si>
  <si>
    <t>Pembrokeshire</t>
  </si>
  <si>
    <t>South Wales &amp; Gloucester</t>
  </si>
  <si>
    <t>Cotswold</t>
  </si>
  <si>
    <t>Central London</t>
  </si>
  <si>
    <t>Essex and Kent</t>
  </si>
  <si>
    <t>Oxfordshire, Surrey and Sussex</t>
  </si>
  <si>
    <t>Somerset and Wessex</t>
  </si>
  <si>
    <t>West Devon and Cornwall</t>
  </si>
  <si>
    <t>Shared Year Round (£/kW)</t>
  </si>
  <si>
    <t>Not Shared Year Round (£/kW)</t>
  </si>
  <si>
    <t>Residual Tariff (£/kW)</t>
  </si>
  <si>
    <t>Annual Load Factor (%)</t>
  </si>
  <si>
    <t>Generation Charging Zone</t>
  </si>
  <si>
    <t>System Peak Tariff (£/kW)</t>
  </si>
  <si>
    <t>Conventional</t>
  </si>
  <si>
    <t>base tariff</t>
  </si>
  <si>
    <t>applicable tariff</t>
  </si>
  <si>
    <t>National Grid</t>
  </si>
  <si>
    <t>Indicative Tariff (£/kW)</t>
  </si>
  <si>
    <t>Intermittent</t>
  </si>
  <si>
    <t>Table 1 - 2016/17 Generation Tariffs</t>
  </si>
  <si>
    <t>System Peak Tariff</t>
  </si>
  <si>
    <t>Shared Year Round Tariff</t>
  </si>
  <si>
    <t>Not Shared Year Round Tariff</t>
  </si>
  <si>
    <t>Residual Tariff</t>
  </si>
  <si>
    <t>Conventional 70% Load Factor</t>
  </si>
  <si>
    <t>Intermittent 30% Load Factor</t>
  </si>
  <si>
    <t>(£/kW)</t>
  </si>
  <si>
    <t>South West Scotland</t>
  </si>
  <si>
    <t>Table 2 - 2017/18 Generation Tariffs with Western HVDC Link</t>
  </si>
  <si>
    <t>Table 3  - 2018/19 Generation Tariffs</t>
  </si>
  <si>
    <t>Table 4 - 2019/20 Generation Tariffs</t>
  </si>
  <si>
    <t>2016-17</t>
  </si>
  <si>
    <t>2017-18</t>
  </si>
  <si>
    <t>2018-19</t>
  </si>
  <si>
    <t>2019-20</t>
  </si>
  <si>
    <t>Technology</t>
  </si>
  <si>
    <t>Generic ALF</t>
  </si>
  <si>
    <t>Oil_and_OCGT</t>
  </si>
  <si>
    <t>Pumped_Storage</t>
  </si>
  <si>
    <t>Hydro</t>
  </si>
  <si>
    <t>Onshore_Wind</t>
  </si>
  <si>
    <t>Offshore_Wind</t>
  </si>
  <si>
    <t>Coal</t>
  </si>
  <si>
    <t>CCGT_and_CHP</t>
  </si>
  <si>
    <t>Nuclear</t>
  </si>
  <si>
    <t>Residual (£/kW)</t>
  </si>
  <si>
    <t>User Defined</t>
  </si>
  <si>
    <t>Intermittent/ Conventional</t>
  </si>
  <si>
    <t>Generic</t>
  </si>
  <si>
    <t>Other</t>
  </si>
  <si>
    <t>Conventional/Intermittent</t>
  </si>
  <si>
    <t>Inputs</t>
  </si>
  <si>
    <t>Applied Values</t>
  </si>
  <si>
    <t>Indicative 2016/17 CMP 213 Diversity 1 Tariff Calculator
Based on 28 January 2015 Five Year Forecast</t>
  </si>
  <si>
    <r>
      <t xml:space="preserve">NB: Generator technology types which are classified as </t>
    </r>
    <r>
      <rPr>
        <b/>
        <sz val="9"/>
        <rFont val="Arial"/>
        <family val="2"/>
      </rPr>
      <t>intermittent</t>
    </r>
    <r>
      <rPr>
        <sz val="9"/>
        <rFont val="Arial"/>
        <family val="2"/>
      </rPr>
      <t xml:space="preserve"> include: onshore wind, offshore wind, solar, tidal</t>
    </r>
  </si>
  <si>
    <r>
      <t xml:space="preserve">Generator technology types which are classified as </t>
    </r>
    <r>
      <rPr>
        <b/>
        <sz val="9"/>
        <rFont val="Arial"/>
        <family val="2"/>
      </rPr>
      <t>conventional</t>
    </r>
    <r>
      <rPr>
        <sz val="9"/>
        <rFont val="Arial"/>
        <family val="2"/>
      </rPr>
      <t xml:space="preserve"> include: nuclear, OCGT, CCGT, coal-fired, oil-fired, hydro, pumped storage</t>
    </r>
  </si>
  <si>
    <t xml:space="preserve">Indicative  Charge (£)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</si>
</sst>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_-[$€-2]* #,##0.00_-;\-[$€-2]* #,##0.00_-;_-[$€-2]* &quot;-&quot;??_-"/>
    <numFmt numFmtId="165" formatCode="0_)"/>
    <numFmt numFmtId="166" formatCode="0.000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222"/>
        <bgColor indexed="64"/>
      </patternFill>
    </fill>
    <fill>
      <patternFill patternType="solid">
        <fgColor rgb="FF0082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8" fillId="0" borderId="0"/>
    <xf numFmtId="9" fontId="11" fillId="0" borderId="0" applyFont="0" applyFill="0" applyBorder="0" applyAlignment="0" applyProtection="0"/>
    <xf numFmtId="0" fontId="12" fillId="0" borderId="0"/>
  </cellStyleXfs>
  <cellXfs count="89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3" fillId="4" borderId="8" xfId="0" applyFont="1" applyFill="1" applyBorder="1"/>
    <xf numFmtId="0" fontId="3" fillId="4" borderId="0" xfId="0" applyFont="1" applyFill="1" applyBorder="1"/>
    <xf numFmtId="0" fontId="3" fillId="4" borderId="9" xfId="0" applyFont="1" applyFill="1" applyBorder="1"/>
    <xf numFmtId="0" fontId="3" fillId="4" borderId="5" xfId="0" applyFont="1" applyFill="1" applyBorder="1"/>
    <xf numFmtId="0" fontId="3" fillId="4" borderId="10" xfId="0" applyFont="1" applyFill="1" applyBorder="1"/>
    <xf numFmtId="0" fontId="3" fillId="4" borderId="6" xfId="0" applyFont="1" applyFill="1" applyBorder="1"/>
    <xf numFmtId="0" fontId="3" fillId="4" borderId="4" xfId="0" applyFont="1" applyFill="1" applyBorder="1"/>
    <xf numFmtId="0" fontId="3" fillId="4" borderId="3" xfId="0" applyFont="1" applyFill="1" applyBorder="1"/>
    <xf numFmtId="0" fontId="3" fillId="4" borderId="7" xfId="0" applyFont="1" applyFill="1" applyBorder="1"/>
    <xf numFmtId="0" fontId="2" fillId="5" borderId="1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9" fontId="6" fillId="0" borderId="0" xfId="0" applyNumberFormat="1" applyFont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1" xfId="1" applyFont="1" applyFill="1" applyBorder="1" applyProtection="1">
      <protection locked="0"/>
    </xf>
    <xf numFmtId="4" fontId="10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3" fillId="7" borderId="1" xfId="3" applyFont="1" applyFill="1" applyBorder="1" applyAlignment="1">
      <alignment horizontal="center" wrapText="1"/>
    </xf>
    <xf numFmtId="166" fontId="0" fillId="0" borderId="1" xfId="2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6" fillId="10" borderId="1" xfId="0" applyFont="1" applyFill="1" applyBorder="1" applyAlignment="1">
      <alignment horizontal="center" wrapText="1"/>
    </xf>
    <xf numFmtId="0" fontId="0" fillId="3" borderId="0" xfId="0" applyFill="1" applyBorder="1" applyAlignment="1"/>
    <xf numFmtId="44" fontId="4" fillId="3" borderId="0" xfId="0" applyNumberFormat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4" fillId="3" borderId="8" xfId="0" applyFont="1" applyFill="1" applyBorder="1" applyAlignment="1"/>
    <xf numFmtId="44" fontId="4" fillId="3" borderId="21" xfId="0" applyNumberFormat="1" applyFont="1" applyFill="1" applyBorder="1" applyAlignment="1">
      <alignment vertical="center"/>
    </xf>
    <xf numFmtId="0" fontId="4" fillId="3" borderId="5" xfId="0" applyFont="1" applyFill="1" applyBorder="1" applyAlignment="1"/>
    <xf numFmtId="0" fontId="0" fillId="3" borderId="10" xfId="0" applyFill="1" applyBorder="1" applyAlignment="1"/>
    <xf numFmtId="44" fontId="4" fillId="3" borderId="22" xfId="0" applyNumberFormat="1" applyFont="1" applyFill="1" applyBorder="1" applyAlignment="1">
      <alignment vertical="center"/>
    </xf>
    <xf numFmtId="44" fontId="4" fillId="3" borderId="10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vertical="center" wrapText="1"/>
    </xf>
    <xf numFmtId="0" fontId="2" fillId="5" borderId="1" xfId="0" applyFont="1" applyFill="1" applyBorder="1"/>
    <xf numFmtId="0" fontId="3" fillId="5" borderId="0" xfId="0" applyFont="1" applyFill="1"/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0" fontId="3" fillId="5" borderId="0" xfId="0" applyFont="1" applyFill="1" applyBorder="1" applyAlignment="1"/>
    <xf numFmtId="0" fontId="2" fillId="5" borderId="18" xfId="0" applyFont="1" applyFill="1" applyBorder="1"/>
    <xf numFmtId="0" fontId="2" fillId="5" borderId="12" xfId="0" applyFont="1" applyFill="1" applyBorder="1"/>
    <xf numFmtId="0" fontId="3" fillId="5" borderId="12" xfId="0" applyFont="1" applyFill="1" applyBorder="1"/>
    <xf numFmtId="0" fontId="5" fillId="5" borderId="12" xfId="0" applyFont="1" applyFill="1" applyBorder="1"/>
    <xf numFmtId="2" fontId="5" fillId="5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4" fontId="5" fillId="8" borderId="11" xfId="0" applyNumberFormat="1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0" fontId="3" fillId="5" borderId="14" xfId="2" applyNumberFormat="1" applyFont="1" applyFill="1" applyBorder="1" applyAlignment="1">
      <alignment horizontal="center"/>
    </xf>
    <xf numFmtId="10" fontId="3" fillId="5" borderId="11" xfId="2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3" fillId="8" borderId="15" xfId="0" applyFont="1" applyFill="1" applyBorder="1" applyAlignment="1" applyProtection="1">
      <alignment horizontal="center"/>
      <protection locked="0"/>
    </xf>
    <xf numFmtId="0" fontId="3" fillId="8" borderId="11" xfId="0" applyFont="1" applyFill="1" applyBorder="1" applyAlignment="1" applyProtection="1">
      <alignment horizontal="center"/>
      <protection locked="0"/>
    </xf>
    <xf numFmtId="10" fontId="3" fillId="8" borderId="15" xfId="0" applyNumberFormat="1" applyFont="1" applyFill="1" applyBorder="1" applyAlignment="1" applyProtection="1">
      <alignment horizontal="center"/>
      <protection locked="0"/>
    </xf>
    <xf numFmtId="10" fontId="3" fillId="8" borderId="11" xfId="0" applyNumberFormat="1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4" fillId="11" borderId="16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/>
      <protection locked="0"/>
    </xf>
    <xf numFmtId="0" fontId="16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0" fontId="7" fillId="6" borderId="1" xfId="0" applyFont="1" applyFill="1" applyBorder="1" applyAlignment="1">
      <alignment horizontal="center" vertical="center"/>
    </xf>
  </cellXfs>
  <cellStyles count="4">
    <cellStyle name="Normal" xfId="0" builtinId="0"/>
    <cellStyle name="Normal_Data" xfId="3"/>
    <cellStyle name="Normal_Template WILKS Tariff Model" xfId="1"/>
    <cellStyle name="Percent" xfId="2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8265"/>
      <color rgb="FF9D8D85"/>
      <color rgb="FFFFC22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workbookViewId="0">
      <selection activeCell="B2" sqref="B2:L26"/>
    </sheetView>
  </sheetViews>
  <sheetFormatPr defaultRowHeight="12.75" x14ac:dyDescent="0.2"/>
  <cols>
    <col min="1" max="1" width="8.85546875" style="3" customWidth="1"/>
    <col min="2" max="2" width="5.85546875" style="3" customWidth="1"/>
    <col min="3" max="3" width="28.42578125" style="3" bestFit="1" customWidth="1"/>
    <col min="4" max="4" width="15.42578125" style="3" bestFit="1" customWidth="1"/>
    <col min="5" max="11" width="16.140625" style="3" customWidth="1"/>
    <col min="12" max="12" width="5.42578125" style="3" customWidth="1"/>
    <col min="13" max="13" width="28.42578125" style="3" bestFit="1" customWidth="1"/>
    <col min="14" max="14" width="14.28515625" style="3" bestFit="1" customWidth="1"/>
    <col min="15" max="16384" width="9.140625" style="3"/>
  </cols>
  <sheetData>
    <row r="1" spans="2:12" ht="13.5" thickBot="1" x14ac:dyDescent="0.25"/>
    <row r="2" spans="2:12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0"/>
    </row>
    <row r="3" spans="2:12" ht="12.75" customHeight="1" x14ac:dyDescent="0.2">
      <c r="B3" s="4"/>
      <c r="C3" s="71" t="s">
        <v>76</v>
      </c>
      <c r="D3" s="72"/>
      <c r="E3" s="72"/>
      <c r="F3" s="72"/>
      <c r="G3" s="72"/>
      <c r="H3" s="72"/>
      <c r="I3" s="72"/>
      <c r="J3" s="72"/>
      <c r="K3" s="72"/>
      <c r="L3" s="6"/>
    </row>
    <row r="4" spans="2:12" ht="12.75" customHeight="1" x14ac:dyDescent="0.2">
      <c r="B4" s="4"/>
      <c r="C4" s="71"/>
      <c r="D4" s="72"/>
      <c r="E4" s="72"/>
      <c r="F4" s="72"/>
      <c r="G4" s="72"/>
      <c r="H4" s="72"/>
      <c r="I4" s="72"/>
      <c r="J4" s="72"/>
      <c r="K4" s="72"/>
      <c r="L4" s="6"/>
    </row>
    <row r="5" spans="2:12" ht="12.75" customHeight="1" x14ac:dyDescent="0.2">
      <c r="B5" s="4"/>
      <c r="C5" s="38"/>
      <c r="D5" s="42"/>
      <c r="E5" s="42"/>
      <c r="F5" s="42"/>
      <c r="G5" s="43"/>
      <c r="H5" s="43"/>
      <c r="I5" s="43"/>
      <c r="J5" s="43"/>
      <c r="K5" s="43"/>
      <c r="L5" s="6"/>
    </row>
    <row r="6" spans="2:12" ht="15" x14ac:dyDescent="0.25">
      <c r="B6" s="4"/>
      <c r="C6" s="39"/>
      <c r="D6" s="74" t="s">
        <v>74</v>
      </c>
      <c r="E6" s="74"/>
      <c r="F6" s="64" t="s">
        <v>69</v>
      </c>
      <c r="G6" s="64"/>
      <c r="H6" s="64"/>
      <c r="I6" s="65"/>
      <c r="J6" s="56" t="s">
        <v>75</v>
      </c>
      <c r="K6" s="57"/>
      <c r="L6" s="6"/>
    </row>
    <row r="7" spans="2:12" ht="15" x14ac:dyDescent="0.25">
      <c r="B7" s="4"/>
      <c r="C7" s="40" t="s">
        <v>34</v>
      </c>
      <c r="D7" s="75">
        <v>1</v>
      </c>
      <c r="E7" s="75"/>
      <c r="F7" s="78"/>
      <c r="G7" s="79"/>
      <c r="H7" s="79"/>
      <c r="I7" s="80"/>
      <c r="J7" s="58">
        <f>D7</f>
        <v>1</v>
      </c>
      <c r="K7" s="59"/>
      <c r="L7" s="6"/>
    </row>
    <row r="8" spans="2:12" ht="15" x14ac:dyDescent="0.25">
      <c r="B8" s="4"/>
      <c r="C8" s="40" t="s">
        <v>0</v>
      </c>
      <c r="D8" s="75">
        <v>100</v>
      </c>
      <c r="E8" s="75"/>
      <c r="F8" s="81"/>
      <c r="G8" s="82"/>
      <c r="H8" s="82"/>
      <c r="I8" s="83"/>
      <c r="J8" s="58">
        <f>D8</f>
        <v>100</v>
      </c>
      <c r="K8" s="59"/>
      <c r="L8" s="6"/>
    </row>
    <row r="9" spans="2:12" ht="15" customHeight="1" x14ac:dyDescent="0.2">
      <c r="B9" s="4"/>
      <c r="C9" s="40" t="s">
        <v>58</v>
      </c>
      <c r="D9" s="70" t="s">
        <v>60</v>
      </c>
      <c r="E9" s="70"/>
      <c r="F9" s="84"/>
      <c r="G9" s="85"/>
      <c r="H9" s="85"/>
      <c r="I9" s="86"/>
      <c r="J9" s="60" t="str">
        <f>D9</f>
        <v>Oil_and_OCGT</v>
      </c>
      <c r="K9" s="61"/>
      <c r="L9" s="6"/>
    </row>
    <row r="10" spans="2:12" x14ac:dyDescent="0.2">
      <c r="B10" s="4"/>
      <c r="C10" s="40" t="s">
        <v>73</v>
      </c>
      <c r="D10" s="73"/>
      <c r="E10" s="73"/>
      <c r="F10" s="66" t="s">
        <v>36</v>
      </c>
      <c r="G10" s="66"/>
      <c r="H10" s="66"/>
      <c r="I10" s="67"/>
      <c r="J10" s="60" t="str">
        <f>IF($D$9="Other",$F$10,VLOOKUP($D$9,ALF!$A$2:$C$9,3,FALSE))</f>
        <v>Conventional</v>
      </c>
      <c r="K10" s="61"/>
      <c r="L10" s="6"/>
    </row>
    <row r="11" spans="2:12" ht="13.5" customHeight="1" x14ac:dyDescent="0.2">
      <c r="B11" s="4"/>
      <c r="C11" s="40" t="s">
        <v>33</v>
      </c>
      <c r="D11" s="70" t="s">
        <v>71</v>
      </c>
      <c r="E11" s="70"/>
      <c r="F11" s="68">
        <v>0.5</v>
      </c>
      <c r="G11" s="68"/>
      <c r="H11" s="68"/>
      <c r="I11" s="69"/>
      <c r="J11" s="62">
        <f>IF(OR($D$9="Other",$D$11="Specific"),$F$11,VLOOKUP($D$9,ALF!$A$2:$B$9,2,FALSE))</f>
        <v>5.9407020568366872E-3</v>
      </c>
      <c r="K11" s="63"/>
      <c r="L11" s="6"/>
    </row>
    <row r="12" spans="2:12" ht="13.5" customHeight="1" x14ac:dyDescent="0.25">
      <c r="B12" s="4"/>
      <c r="C12" s="40"/>
      <c r="D12" s="73"/>
      <c r="E12" s="73"/>
      <c r="F12" s="45" t="s">
        <v>54</v>
      </c>
      <c r="G12" s="45" t="s">
        <v>55</v>
      </c>
      <c r="H12" s="45" t="s">
        <v>56</v>
      </c>
      <c r="I12" s="45" t="s">
        <v>57</v>
      </c>
      <c r="J12" s="58"/>
      <c r="K12" s="59"/>
      <c r="L12" s="6"/>
    </row>
    <row r="13" spans="2:12" ht="13.5" customHeight="1" x14ac:dyDescent="0.25">
      <c r="B13" s="4"/>
      <c r="C13" s="40" t="s">
        <v>68</v>
      </c>
      <c r="D13" s="87" t="s">
        <v>39</v>
      </c>
      <c r="E13" s="87"/>
      <c r="F13" s="54">
        <v>1</v>
      </c>
      <c r="G13" s="54">
        <v>1</v>
      </c>
      <c r="H13" s="54">
        <v>1</v>
      </c>
      <c r="I13" s="54">
        <v>1</v>
      </c>
      <c r="J13" s="58" t="str">
        <f>CONCATENATE(F13,",",G13,",",H13,",",I13)</f>
        <v>1,1,1,1</v>
      </c>
      <c r="K13" s="59"/>
      <c r="L13" s="6"/>
    </row>
    <row r="14" spans="2:12" ht="15.75" thickBot="1" x14ac:dyDescent="0.3">
      <c r="B14" s="4"/>
      <c r="C14" s="41"/>
      <c r="D14" s="46"/>
      <c r="E14" s="41"/>
      <c r="F14" s="41"/>
      <c r="G14" s="44"/>
      <c r="H14" s="44"/>
      <c r="I14" s="44"/>
      <c r="J14" s="44"/>
      <c r="K14" s="44"/>
      <c r="L14" s="6"/>
    </row>
    <row r="15" spans="2:12" ht="15" customHeight="1" x14ac:dyDescent="0.2">
      <c r="B15" s="4"/>
      <c r="C15" s="47"/>
      <c r="D15" s="76" t="s">
        <v>54</v>
      </c>
      <c r="E15" s="76"/>
      <c r="F15" s="76" t="s">
        <v>55</v>
      </c>
      <c r="G15" s="76"/>
      <c r="H15" s="76" t="s">
        <v>56</v>
      </c>
      <c r="I15" s="76"/>
      <c r="J15" s="76" t="s">
        <v>57</v>
      </c>
      <c r="K15" s="77"/>
      <c r="L15" s="6"/>
    </row>
    <row r="16" spans="2:12" x14ac:dyDescent="0.2">
      <c r="B16" s="4"/>
      <c r="C16" s="48"/>
      <c r="D16" s="22" t="s">
        <v>37</v>
      </c>
      <c r="E16" s="31" t="s">
        <v>38</v>
      </c>
      <c r="F16" s="22" t="s">
        <v>37</v>
      </c>
      <c r="G16" s="31" t="s">
        <v>38</v>
      </c>
      <c r="H16" s="22" t="s">
        <v>37</v>
      </c>
      <c r="I16" s="31" t="s">
        <v>38</v>
      </c>
      <c r="J16" s="22" t="s">
        <v>37</v>
      </c>
      <c r="K16" s="13" t="s">
        <v>38</v>
      </c>
      <c r="L16" s="6"/>
    </row>
    <row r="17" spans="2:12" x14ac:dyDescent="0.2">
      <c r="B17" s="4"/>
      <c r="C17" s="49" t="s">
        <v>35</v>
      </c>
      <c r="D17" s="51">
        <f ca="1">VLOOKUP($J$7,INDIRECT("'"&amp;D$15&amp;"'!$B$6:$I$32"),3,FALSE)</f>
        <v>2.8442676567740368</v>
      </c>
      <c r="E17" s="52">
        <f ca="1">IF($J$10="Intermittent",0,D17)</f>
        <v>2.8442676567740368</v>
      </c>
      <c r="F17" s="51">
        <f ca="1">VLOOKUP($J$7,INDIRECT("'"&amp;F$15&amp;"'!$B$6:$I$32"),3,FALSE)</f>
        <v>2.7681711136870595</v>
      </c>
      <c r="G17" s="52">
        <f ca="1">IF($J$10="Intermittent",0,F17)</f>
        <v>2.7681711136870595</v>
      </c>
      <c r="H17" s="51">
        <f ca="1">VLOOKUP($J$7,INDIRECT("'"&amp;H$15&amp;"'!$B$6:$I$32"),3,FALSE)</f>
        <v>1.9234558771996255</v>
      </c>
      <c r="I17" s="52">
        <f ca="1">IF($J$10="Intermittent",0,H17)</f>
        <v>1.9234558771996255</v>
      </c>
      <c r="J17" s="51">
        <f ca="1">VLOOKUP($J$7,INDIRECT("'"&amp;J$15&amp;"'!$B$6:$I$32"),3,FALSE)</f>
        <v>1.5294568353806537</v>
      </c>
      <c r="K17" s="52">
        <f ca="1">IF($J$10="Intermittent",0,J17)</f>
        <v>1.5294568353806537</v>
      </c>
      <c r="L17" s="6"/>
    </row>
    <row r="18" spans="2:12" x14ac:dyDescent="0.2">
      <c r="B18" s="4"/>
      <c r="C18" s="49" t="s">
        <v>30</v>
      </c>
      <c r="D18" s="51">
        <f ca="1">VLOOKUP($J$7,INDIRECT("'"&amp;D$15&amp;"'!$B$6:$I$32"),4,FALSE)</f>
        <v>13.261575867187151</v>
      </c>
      <c r="E18" s="52">
        <f ca="1">D18*$J$11</f>
        <v>7.8783071031094484E-2</v>
      </c>
      <c r="F18" s="51">
        <f ca="1">VLOOKUP($J$7,INDIRECT("'"&amp;F$15&amp;"'!$B$6:$I$32"),4,FALSE)</f>
        <v>19.049583237535565</v>
      </c>
      <c r="G18" s="52">
        <f ca="1">F18*$J$11</f>
        <v>0.11316789832110921</v>
      </c>
      <c r="H18" s="51">
        <f ca="1">VLOOKUP($J$7,INDIRECT("'"&amp;H$15&amp;"'!$B$6:$I$32"),4,FALSE)</f>
        <v>16.996323400683607</v>
      </c>
      <c r="I18" s="52">
        <f ca="1">H18*$J$11</f>
        <v>0.10097009338510263</v>
      </c>
      <c r="J18" s="51">
        <f ca="1">VLOOKUP($J$7,INDIRECT("'"&amp;J$15&amp;"'!$B$6:$I$32"),4,FALSE)</f>
        <v>16.434801483342643</v>
      </c>
      <c r="K18" s="53">
        <f ca="1">J18*$J$11</f>
        <v>9.7634258975796279E-2</v>
      </c>
      <c r="L18" s="6"/>
    </row>
    <row r="19" spans="2:12" x14ac:dyDescent="0.2">
      <c r="B19" s="4"/>
      <c r="C19" s="49" t="s">
        <v>31</v>
      </c>
      <c r="D19" s="51">
        <f ca="1">VLOOKUP($J$7,INDIRECT("'"&amp;D$15&amp;"'!B6:I32"),5,FALSE)</f>
        <v>7.1939313329918892</v>
      </c>
      <c r="E19" s="52">
        <f ca="1">D19</f>
        <v>7.1939313329918892</v>
      </c>
      <c r="F19" s="51">
        <f ca="1">VLOOKUP($J$7,INDIRECT("'"&amp;F$15&amp;"'!B6:I32"),5,FALSE)</f>
        <v>12.552073298289558</v>
      </c>
      <c r="G19" s="52">
        <f ca="1">F19</f>
        <v>12.552073298289558</v>
      </c>
      <c r="H19" s="51">
        <f ca="1">VLOOKUP($J$7,INDIRECT("'"&amp;H$15&amp;"'!B6:I32"),5,FALSE)</f>
        <v>21.005960149053415</v>
      </c>
      <c r="I19" s="52">
        <f ca="1">H19</f>
        <v>21.005960149053415</v>
      </c>
      <c r="J19" s="51">
        <f ca="1">VLOOKUP($J$7,INDIRECT("'"&amp;J$15&amp;"'!B6:I32"),5,FALSE)</f>
        <v>21.831917582049797</v>
      </c>
      <c r="K19" s="53">
        <f ca="1">J19</f>
        <v>21.831917582049797</v>
      </c>
      <c r="L19" s="6"/>
    </row>
    <row r="20" spans="2:12" x14ac:dyDescent="0.2">
      <c r="B20" s="4"/>
      <c r="C20" s="50" t="s">
        <v>32</v>
      </c>
      <c r="D20" s="51">
        <f ca="1">IF($D$13="National Grid",VLOOKUP($D$7,INDIRECT("'"&amp;D15&amp;"'!B6:I32"),6,FALSE),HLOOKUP(D$15,$F$12:$I$13,2,FALSE))</f>
        <v>1.3086471705412264</v>
      </c>
      <c r="E20" s="52">
        <f ca="1">D20</f>
        <v>1.3086471705412264</v>
      </c>
      <c r="F20" s="51">
        <f ca="1">IF($D$13="National Grid",VLOOKUP($D$7,INDIRECT("'"&amp;F15&amp;"'!B6:I32"),6,FALSE),HLOOKUP(F$15,$F$12:$I$13,2,FALSE))</f>
        <v>0.4523900214415566</v>
      </c>
      <c r="G20" s="52">
        <f ca="1">F20</f>
        <v>0.4523900214415566</v>
      </c>
      <c r="H20" s="51">
        <f ca="1">IF($D$13="National Grid",VLOOKUP($D$7,INDIRECT("'"&amp;H15&amp;"'!B6:I32"),6,FALSE),HLOOKUP(H$15,$F$12:$I$13,2,FALSE))</f>
        <v>-1.3383569565869688</v>
      </c>
      <c r="I20" s="52">
        <f ca="1">H20</f>
        <v>-1.3383569565869688</v>
      </c>
      <c r="J20" s="51">
        <f ca="1">IF($D$13="National Grid",VLOOKUP($D$7,INDIRECT("'"&amp;J15&amp;"'!B6:I32"),6,FALSE),HLOOKUP(J$15,$F$12:$I$13,2,FALSE))</f>
        <v>-2.9715543704765355</v>
      </c>
      <c r="K20" s="53">
        <f ca="1">J20</f>
        <v>-2.9715543704765355</v>
      </c>
      <c r="L20" s="6"/>
    </row>
    <row r="21" spans="2:12" ht="15" x14ac:dyDescent="0.25">
      <c r="B21" s="4"/>
      <c r="C21" s="32" t="s">
        <v>40</v>
      </c>
      <c r="D21" s="28"/>
      <c r="E21" s="30">
        <f ca="1">SUM(E17:E20)</f>
        <v>11.425629231338247</v>
      </c>
      <c r="F21" s="29"/>
      <c r="G21" s="30">
        <f ca="1">SUM(G17:G20)</f>
        <v>15.885802331739285</v>
      </c>
      <c r="H21" s="29"/>
      <c r="I21" s="30">
        <f ca="1">SUM(I17:I20)</f>
        <v>21.692029163051174</v>
      </c>
      <c r="J21" s="29"/>
      <c r="K21" s="33">
        <f ca="1">SUM(K17:K20)</f>
        <v>20.487454305929713</v>
      </c>
      <c r="L21" s="6"/>
    </row>
    <row r="22" spans="2:12" ht="15.75" thickBot="1" x14ac:dyDescent="0.3">
      <c r="B22" s="4"/>
      <c r="C22" s="34" t="s">
        <v>79</v>
      </c>
      <c r="D22" s="35"/>
      <c r="E22" s="36">
        <f ca="1">$J$8*SUM(E17:E20)*1000</f>
        <v>1142562.9231338245</v>
      </c>
      <c r="F22" s="37"/>
      <c r="G22" s="36">
        <f ca="1">$J$8*SUM(G17:G20)*1000</f>
        <v>1588580.2331739285</v>
      </c>
      <c r="H22" s="37"/>
      <c r="I22" s="36">
        <f ca="1">$J$8*SUM(I17:I20)*1000</f>
        <v>2169202.9163051173</v>
      </c>
      <c r="J22" s="37"/>
      <c r="K22" s="36">
        <f ca="1">$J$8*SUM(K17:K20)*1000</f>
        <v>2048745.4305929714</v>
      </c>
      <c r="L22" s="6"/>
    </row>
    <row r="23" spans="2:12" x14ac:dyDescent="0.2">
      <c r="B23" s="4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2:12" x14ac:dyDescent="0.2">
      <c r="B24" s="4"/>
      <c r="C24" s="55" t="s">
        <v>77</v>
      </c>
      <c r="D24" s="55"/>
      <c r="E24" s="55"/>
      <c r="F24" s="55"/>
      <c r="G24" s="55"/>
      <c r="H24" s="55"/>
      <c r="I24" s="55"/>
      <c r="J24" s="55"/>
      <c r="K24" s="55"/>
      <c r="L24" s="6"/>
    </row>
    <row r="25" spans="2:12" x14ac:dyDescent="0.2">
      <c r="B25" s="4"/>
      <c r="C25" s="55" t="s">
        <v>78</v>
      </c>
      <c r="D25" s="55"/>
      <c r="E25" s="55"/>
      <c r="F25" s="55"/>
      <c r="G25" s="55"/>
      <c r="H25" s="55"/>
      <c r="I25" s="55"/>
      <c r="J25" s="55"/>
      <c r="K25" s="55"/>
      <c r="L25" s="6"/>
    </row>
    <row r="26" spans="2:12" ht="13.5" thickBot="1" x14ac:dyDescent="0.25">
      <c r="B26" s="7"/>
      <c r="C26" s="8"/>
      <c r="D26" s="8"/>
      <c r="E26" s="8"/>
      <c r="F26" s="8"/>
      <c r="G26" s="8"/>
      <c r="H26" s="8"/>
      <c r="I26" s="8"/>
      <c r="J26" s="8"/>
      <c r="K26" s="8"/>
      <c r="L26" s="9"/>
    </row>
  </sheetData>
  <dataConsolidate/>
  <mergeCells count="27">
    <mergeCell ref="F15:G15"/>
    <mergeCell ref="H15:I15"/>
    <mergeCell ref="J15:K15"/>
    <mergeCell ref="F7:I9"/>
    <mergeCell ref="D13:E13"/>
    <mergeCell ref="C3:K4"/>
    <mergeCell ref="D10:E10"/>
    <mergeCell ref="D6:E6"/>
    <mergeCell ref="D8:E8"/>
    <mergeCell ref="D12:E12"/>
    <mergeCell ref="D7:E7"/>
    <mergeCell ref="C24:K24"/>
    <mergeCell ref="C25:K25"/>
    <mergeCell ref="J6:K6"/>
    <mergeCell ref="J7:K7"/>
    <mergeCell ref="J8:K8"/>
    <mergeCell ref="J9:K9"/>
    <mergeCell ref="J10:K10"/>
    <mergeCell ref="J11:K11"/>
    <mergeCell ref="J12:K12"/>
    <mergeCell ref="J13:K13"/>
    <mergeCell ref="F6:I6"/>
    <mergeCell ref="F10:I10"/>
    <mergeCell ref="F11:I11"/>
    <mergeCell ref="D9:E9"/>
    <mergeCell ref="D11:E11"/>
    <mergeCell ref="D15:E15"/>
  </mergeCells>
  <dataValidations count="5">
    <dataValidation type="list" allowBlank="1" showInputMessage="1" showErrorMessage="1" promptTitle="Generator Charging Zone" prompt="Please select generator charging zone (1 to 27)" sqref="D7">
      <formula1>"1,2,3,4,5,6,7,8,9,10,11,12,13,14,15,16,17,18,19,20,21,22,23,24,25,26,27"</formula1>
    </dataValidation>
    <dataValidation type="list" allowBlank="1" showInputMessage="1" showErrorMessage="1" promptTitle="Conventional/Intermittent" prompt="If you have selected Technology as 'Other' please specifiy here whether the generator is conventional or intermittent." sqref="F10">
      <formula1>"Conventional,Intermittent"</formula1>
    </dataValidation>
    <dataValidation type="list" allowBlank="1" showInputMessage="1" showErrorMessage="1" promptTitle="Residual" prompt="Select National Grid to use the published residual tariff.  Select User Defined and complete the User Defined field to use your own." sqref="D13">
      <formula1>"National Grid, User Defined"</formula1>
    </dataValidation>
    <dataValidation type="list" allowBlank="1" showInputMessage="1" showErrorMessage="1" promptTitle="Annual Load Factor" prompt="Select Generic to use the generic load factor for your Technology.  If you have a specific load factor then select Specific and complete the User Defined field.  If you have selected 'Other' for Technology you must complete the User Defined field." sqref="D11:D12">
      <formula1>"Generic, Specific"</formula1>
    </dataValidation>
    <dataValidation type="decimal" operator="greaterThan" allowBlank="1" showInputMessage="1" showErrorMessage="1" promptTitle="Transmission Entry Capacity" prompt="Enter the Transmisison Entry Capacity of the generator in MW" sqref="D8:E8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echnology" prompt="Please select the Technology of the generator.  If your technology is not listed then select 'Other' and complete the User Defined fields.">
          <x14:formula1>
            <xm:f>ALF!$A$2:$A$10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topLeftCell="A4" workbookViewId="0">
      <selection activeCell="F22" sqref="F22"/>
    </sheetView>
  </sheetViews>
  <sheetFormatPr defaultRowHeight="15" x14ac:dyDescent="0.25"/>
  <cols>
    <col min="3" max="3" width="30.140625" bestFit="1" customWidth="1"/>
    <col min="4" max="4" width="7" bestFit="1" customWidth="1"/>
    <col min="5" max="5" width="6.5703125" bestFit="1" customWidth="1"/>
    <col min="6" max="6" width="10" bestFit="1" customWidth="1"/>
    <col min="7" max="7" width="7.7109375" bestFit="1" customWidth="1"/>
    <col min="8" max="8" width="11.28515625" bestFit="1" customWidth="1"/>
    <col min="9" max="9" width="10.42578125" bestFit="1" customWidth="1"/>
  </cols>
  <sheetData>
    <row r="2" spans="2:9" x14ac:dyDescent="0.25">
      <c r="B2" s="2" t="s">
        <v>42</v>
      </c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5"/>
      <c r="E3" s="1"/>
      <c r="F3" s="1"/>
      <c r="G3" s="1"/>
      <c r="H3" s="16"/>
      <c r="I3" s="16"/>
    </row>
    <row r="4" spans="2:9" ht="45" x14ac:dyDescent="0.25">
      <c r="B4" s="88" t="s">
        <v>1</v>
      </c>
      <c r="C4" s="88"/>
      <c r="D4" s="17" t="s">
        <v>43</v>
      </c>
      <c r="E4" s="17" t="s">
        <v>44</v>
      </c>
      <c r="F4" s="17" t="s">
        <v>45</v>
      </c>
      <c r="G4" s="17" t="s">
        <v>46</v>
      </c>
      <c r="H4" s="17" t="s">
        <v>47</v>
      </c>
      <c r="I4" s="17" t="s">
        <v>48</v>
      </c>
    </row>
    <row r="5" spans="2:9" x14ac:dyDescent="0.25">
      <c r="B5" s="18" t="s">
        <v>2</v>
      </c>
      <c r="C5" s="18" t="s">
        <v>3</v>
      </c>
      <c r="D5" s="17" t="s">
        <v>49</v>
      </c>
      <c r="E5" s="17" t="s">
        <v>49</v>
      </c>
      <c r="F5" s="17" t="s">
        <v>49</v>
      </c>
      <c r="G5" s="17" t="s">
        <v>49</v>
      </c>
      <c r="H5" s="18" t="s">
        <v>49</v>
      </c>
      <c r="I5" s="18" t="s">
        <v>49</v>
      </c>
    </row>
    <row r="6" spans="2:9" x14ac:dyDescent="0.25">
      <c r="B6" s="19">
        <v>1</v>
      </c>
      <c r="C6" s="20" t="s">
        <v>4</v>
      </c>
      <c r="D6" s="21">
        <v>2.8442676567740368</v>
      </c>
      <c r="E6" s="21">
        <v>13.261575867187151</v>
      </c>
      <c r="F6" s="21">
        <v>7.1939313329918892</v>
      </c>
      <c r="G6" s="21">
        <v>1.3086471705412264</v>
      </c>
      <c r="H6" s="21">
        <v>20.629949267338159</v>
      </c>
      <c r="I6" s="21">
        <v>12.481051263689261</v>
      </c>
    </row>
    <row r="7" spans="2:9" x14ac:dyDescent="0.25">
      <c r="B7" s="19">
        <v>2</v>
      </c>
      <c r="C7" s="20" t="s">
        <v>5</v>
      </c>
      <c r="D7" s="21">
        <v>3.7098269392463101</v>
      </c>
      <c r="E7" s="21">
        <v>6.838573064645729</v>
      </c>
      <c r="F7" s="21">
        <v>7.1939313329918866</v>
      </c>
      <c r="G7" s="21">
        <v>1.3086471705412264</v>
      </c>
      <c r="H7" s="21">
        <v>16.999406588031434</v>
      </c>
      <c r="I7" s="21">
        <v>10.554150422926831</v>
      </c>
    </row>
    <row r="8" spans="2:9" x14ac:dyDescent="0.25">
      <c r="B8" s="19">
        <v>3</v>
      </c>
      <c r="C8" s="20" t="s">
        <v>6</v>
      </c>
      <c r="D8" s="21">
        <v>2.5986144196707976</v>
      </c>
      <c r="E8" s="21">
        <v>11.212209990815445</v>
      </c>
      <c r="F8" s="21">
        <v>6.8978565171669262</v>
      </c>
      <c r="G8" s="21">
        <v>1.3086471705412264</v>
      </c>
      <c r="H8" s="21">
        <v>18.653665100949762</v>
      </c>
      <c r="I8" s="21">
        <v>11.570166684952786</v>
      </c>
    </row>
    <row r="9" spans="2:9" x14ac:dyDescent="0.25">
      <c r="B9" s="19">
        <v>4</v>
      </c>
      <c r="C9" s="20" t="s">
        <v>7</v>
      </c>
      <c r="D9" s="21">
        <v>-1.426349485554081</v>
      </c>
      <c r="E9" s="21">
        <v>11.212209990815445</v>
      </c>
      <c r="F9" s="21">
        <v>8.3665495328111739</v>
      </c>
      <c r="G9" s="21">
        <v>1.3086471705412264</v>
      </c>
      <c r="H9" s="21">
        <v>16.097394211369132</v>
      </c>
      <c r="I9" s="21">
        <v>13.038859700597033</v>
      </c>
    </row>
    <row r="10" spans="2:9" x14ac:dyDescent="0.25">
      <c r="B10" s="19">
        <v>5</v>
      </c>
      <c r="C10" s="20" t="s">
        <v>8</v>
      </c>
      <c r="D10" s="21">
        <v>2.1980251384256495</v>
      </c>
      <c r="E10" s="21">
        <v>10.113504111334104</v>
      </c>
      <c r="F10" s="21">
        <v>6.3912275403398056</v>
      </c>
      <c r="G10" s="21">
        <v>1.3086471705412264</v>
      </c>
      <c r="H10" s="21">
        <v>16.977352727240554</v>
      </c>
      <c r="I10" s="21">
        <v>10.733925944281262</v>
      </c>
    </row>
    <row r="11" spans="2:9" x14ac:dyDescent="0.25">
      <c r="B11" s="19">
        <v>6</v>
      </c>
      <c r="C11" s="20" t="s">
        <v>9</v>
      </c>
      <c r="D11" s="21">
        <v>4.0462206452415517</v>
      </c>
      <c r="E11" s="21">
        <v>10.030860083146159</v>
      </c>
      <c r="F11" s="21">
        <v>6.3330366994636975</v>
      </c>
      <c r="G11" s="21">
        <v>1.3086471705412264</v>
      </c>
      <c r="H11" s="21">
        <v>18.709506573448788</v>
      </c>
      <c r="I11" s="21">
        <v>10.650941894948771</v>
      </c>
    </row>
    <row r="12" spans="2:9" x14ac:dyDescent="0.25">
      <c r="B12" s="19">
        <v>7</v>
      </c>
      <c r="C12" s="20" t="s">
        <v>10</v>
      </c>
      <c r="D12" s="21">
        <v>3.0742672244364884</v>
      </c>
      <c r="E12" s="21">
        <v>7.9478404550308639</v>
      </c>
      <c r="F12" s="21">
        <v>9.7768628724525719</v>
      </c>
      <c r="G12" s="21">
        <v>1.3086471705412264</v>
      </c>
      <c r="H12" s="21">
        <v>19.723265585951893</v>
      </c>
      <c r="I12" s="21">
        <v>13.469862179503057</v>
      </c>
    </row>
    <row r="13" spans="2:9" x14ac:dyDescent="0.25">
      <c r="B13" s="19">
        <v>8</v>
      </c>
      <c r="C13" s="20" t="s">
        <v>11</v>
      </c>
      <c r="D13" s="21">
        <v>3.1890295507508455</v>
      </c>
      <c r="E13" s="21">
        <v>7.9478404550308639</v>
      </c>
      <c r="F13" s="21">
        <v>4.7718730030378014</v>
      </c>
      <c r="G13" s="21">
        <v>1.3086471705412264</v>
      </c>
      <c r="H13" s="21">
        <v>14.833038042851477</v>
      </c>
      <c r="I13" s="21">
        <v>8.4648723100882872</v>
      </c>
    </row>
    <row r="14" spans="2:9" x14ac:dyDescent="0.25">
      <c r="B14" s="19">
        <v>9</v>
      </c>
      <c r="C14" s="20" t="s">
        <v>12</v>
      </c>
      <c r="D14" s="21">
        <v>3.6484981975091992</v>
      </c>
      <c r="E14" s="21">
        <v>7.0273942469391928</v>
      </c>
      <c r="F14" s="21">
        <v>4.4312029428798034</v>
      </c>
      <c r="G14" s="21">
        <v>1.3086471705412264</v>
      </c>
      <c r="H14" s="21">
        <v>14.307524283787663</v>
      </c>
      <c r="I14" s="21">
        <v>7.8480683875027868</v>
      </c>
    </row>
    <row r="15" spans="2:9" x14ac:dyDescent="0.25">
      <c r="B15" s="19">
        <v>10</v>
      </c>
      <c r="C15" s="20" t="s">
        <v>50</v>
      </c>
      <c r="D15" s="21">
        <v>2.0101535531707602</v>
      </c>
      <c r="E15" s="21">
        <v>7.4098719909327331</v>
      </c>
      <c r="F15" s="21">
        <v>4.4312029428798017</v>
      </c>
      <c r="G15" s="21">
        <v>1.3086471705412264</v>
      </c>
      <c r="H15" s="21">
        <v>12.936914060244701</v>
      </c>
      <c r="I15" s="21">
        <v>7.9628117107008478</v>
      </c>
    </row>
    <row r="16" spans="2:9" x14ac:dyDescent="0.25">
      <c r="B16" s="19">
        <v>11</v>
      </c>
      <c r="C16" s="20" t="s">
        <v>13</v>
      </c>
      <c r="D16" s="21">
        <v>4.0004540256676036</v>
      </c>
      <c r="E16" s="21">
        <v>7.4098719909327331</v>
      </c>
      <c r="F16" s="21">
        <v>2.005390356702391</v>
      </c>
      <c r="G16" s="21">
        <v>1.3086471705412264</v>
      </c>
      <c r="H16" s="21">
        <v>12.501401946564135</v>
      </c>
      <c r="I16" s="21">
        <v>5.5369991245234367</v>
      </c>
    </row>
    <row r="17" spans="2:9" x14ac:dyDescent="0.25">
      <c r="B17" s="19">
        <v>12</v>
      </c>
      <c r="C17" s="20" t="s">
        <v>14</v>
      </c>
      <c r="D17" s="21">
        <v>1.7627932099779009</v>
      </c>
      <c r="E17" s="21">
        <v>4.5808477352226902</v>
      </c>
      <c r="F17" s="21">
        <v>3.0257711300997951</v>
      </c>
      <c r="G17" s="21">
        <v>1.3086471705412264</v>
      </c>
      <c r="H17" s="21">
        <v>9.3038049252748056</v>
      </c>
      <c r="I17" s="21">
        <v>5.7086726212078283</v>
      </c>
    </row>
    <row r="18" spans="2:9" x14ac:dyDescent="0.25">
      <c r="B18" s="19">
        <v>13</v>
      </c>
      <c r="C18" s="20" t="s">
        <v>15</v>
      </c>
      <c r="D18" s="21">
        <v>3.7884922827280478</v>
      </c>
      <c r="E18" s="21">
        <v>2.3786710393732471</v>
      </c>
      <c r="F18" s="21">
        <v>1.8315131020719069</v>
      </c>
      <c r="G18" s="21">
        <v>1.3086471705412264</v>
      </c>
      <c r="H18" s="21">
        <v>8.5937222829024531</v>
      </c>
      <c r="I18" s="21">
        <v>3.853761584425107</v>
      </c>
    </row>
    <row r="19" spans="2:9" x14ac:dyDescent="0.25">
      <c r="B19" s="19">
        <v>14</v>
      </c>
      <c r="C19" s="20" t="s">
        <v>16</v>
      </c>
      <c r="D19" s="21">
        <v>1.8699436922436026</v>
      </c>
      <c r="E19" s="21">
        <v>2.3786710393732471</v>
      </c>
      <c r="F19" s="21">
        <v>1.7807951164106159</v>
      </c>
      <c r="G19" s="21">
        <v>1.3086471705412264</v>
      </c>
      <c r="H19" s="21">
        <v>6.6244557067567182</v>
      </c>
      <c r="I19" s="21">
        <v>3.803043598763816</v>
      </c>
    </row>
    <row r="20" spans="2:9" x14ac:dyDescent="0.25">
      <c r="B20" s="19">
        <v>15</v>
      </c>
      <c r="C20" s="20" t="s">
        <v>17</v>
      </c>
      <c r="D20" s="21">
        <v>4.5600301259620757</v>
      </c>
      <c r="E20" s="21">
        <v>0.49000305993179388</v>
      </c>
      <c r="F20" s="21">
        <v>0</v>
      </c>
      <c r="G20" s="21">
        <v>1.3086471705412264</v>
      </c>
      <c r="H20" s="21">
        <v>6.2116794384555574</v>
      </c>
      <c r="I20" s="21">
        <v>1.4556480885207645</v>
      </c>
    </row>
    <row r="21" spans="2:9" x14ac:dyDescent="0.25">
      <c r="B21" s="19">
        <v>16</v>
      </c>
      <c r="C21" s="20" t="s">
        <v>18</v>
      </c>
      <c r="D21" s="21">
        <v>3.5433588800391309</v>
      </c>
      <c r="E21" s="21">
        <v>5.7002532129061208E-2</v>
      </c>
      <c r="F21" s="21">
        <v>0</v>
      </c>
      <c r="G21" s="21">
        <v>1.3086471705412264</v>
      </c>
      <c r="H21" s="21">
        <v>4.8919078230707003</v>
      </c>
      <c r="I21" s="21">
        <v>1.3257479301799446</v>
      </c>
    </row>
    <row r="22" spans="2:9" x14ac:dyDescent="0.25">
      <c r="B22" s="19">
        <v>17</v>
      </c>
      <c r="C22" s="20" t="s">
        <v>19</v>
      </c>
      <c r="D22" s="21">
        <v>1.6063900013290255</v>
      </c>
      <c r="E22" s="21">
        <v>-7.3342836764117694E-2</v>
      </c>
      <c r="F22" s="21">
        <v>1.3054132159240338E-16</v>
      </c>
      <c r="G22" s="21">
        <v>1.3086471705412264</v>
      </c>
      <c r="H22" s="21">
        <v>2.8636971861353695</v>
      </c>
      <c r="I22" s="21">
        <v>1.2866443195119912</v>
      </c>
    </row>
    <row r="23" spans="2:9" x14ac:dyDescent="0.25">
      <c r="B23" s="19">
        <v>18</v>
      </c>
      <c r="C23" s="20" t="s">
        <v>20</v>
      </c>
      <c r="D23" s="21">
        <v>1.2216622728315367</v>
      </c>
      <c r="E23" s="21">
        <v>-0.13513996829161434</v>
      </c>
      <c r="F23" s="21">
        <v>0</v>
      </c>
      <c r="G23" s="21">
        <v>1.3086471705412264</v>
      </c>
      <c r="H23" s="21">
        <v>2.4357114655686329</v>
      </c>
      <c r="I23" s="21">
        <v>1.268105180053742</v>
      </c>
    </row>
    <row r="24" spans="2:9" x14ac:dyDescent="0.25">
      <c r="B24" s="19">
        <v>19</v>
      </c>
      <c r="C24" s="20" t="s">
        <v>21</v>
      </c>
      <c r="D24" s="21">
        <v>4.7817482031050833</v>
      </c>
      <c r="E24" s="21">
        <v>1.5790171888150706</v>
      </c>
      <c r="F24" s="21">
        <v>0</v>
      </c>
      <c r="G24" s="21">
        <v>1.3086471705412264</v>
      </c>
      <c r="H24" s="21">
        <v>7.1957074058168589</v>
      </c>
      <c r="I24" s="21">
        <v>1.7823523271857475</v>
      </c>
    </row>
    <row r="25" spans="2:9" x14ac:dyDescent="0.25">
      <c r="B25" s="19">
        <v>20</v>
      </c>
      <c r="C25" s="20" t="s">
        <v>22</v>
      </c>
      <c r="D25" s="21">
        <v>8.0712387655632103</v>
      </c>
      <c r="E25" s="21">
        <v>-3.4367416923632086</v>
      </c>
      <c r="F25" s="21">
        <v>0</v>
      </c>
      <c r="G25" s="21">
        <v>1.3086471705412264</v>
      </c>
      <c r="H25" s="21">
        <v>6.9741667514501904</v>
      </c>
      <c r="I25" s="21">
        <v>0.27762466283226384</v>
      </c>
    </row>
    <row r="26" spans="2:9" x14ac:dyDescent="0.25">
      <c r="B26" s="19">
        <v>21</v>
      </c>
      <c r="C26" s="20" t="s">
        <v>23</v>
      </c>
      <c r="D26" s="21">
        <v>5.3970243889689407</v>
      </c>
      <c r="E26" s="21">
        <v>-3.5329795546519898</v>
      </c>
      <c r="F26" s="21">
        <v>0</v>
      </c>
      <c r="G26" s="21">
        <v>1.3086471705412264</v>
      </c>
      <c r="H26" s="21">
        <v>4.2325858712537743</v>
      </c>
      <c r="I26" s="21">
        <v>0.24875330414562957</v>
      </c>
    </row>
    <row r="27" spans="2:9" x14ac:dyDescent="0.25">
      <c r="B27" s="19">
        <v>22</v>
      </c>
      <c r="C27" s="20" t="s">
        <v>24</v>
      </c>
      <c r="D27" s="21">
        <v>2.1637349361430771</v>
      </c>
      <c r="E27" s="21">
        <v>2.5282003836785436</v>
      </c>
      <c r="F27" s="21">
        <v>-5.9500154805532102</v>
      </c>
      <c r="G27" s="21">
        <v>1.3086471705412264</v>
      </c>
      <c r="H27" s="21">
        <v>-0.70789310529392657</v>
      </c>
      <c r="I27" s="21">
        <v>-3.8829081949084205</v>
      </c>
    </row>
    <row r="28" spans="2:9" x14ac:dyDescent="0.25">
      <c r="B28" s="19">
        <v>23</v>
      </c>
      <c r="C28" s="20" t="s">
        <v>25</v>
      </c>
      <c r="D28" s="21">
        <v>-3.8337292426887415</v>
      </c>
      <c r="E28" s="21">
        <v>2.5282003836785436</v>
      </c>
      <c r="F28" s="21">
        <v>-5.2881023467224857</v>
      </c>
      <c r="G28" s="21">
        <v>1.3086471705412264</v>
      </c>
      <c r="H28" s="21">
        <v>-6.0434441502950209</v>
      </c>
      <c r="I28" s="21">
        <v>-3.2209950610776961</v>
      </c>
    </row>
    <row r="29" spans="2:9" x14ac:dyDescent="0.25">
      <c r="B29" s="19">
        <v>24</v>
      </c>
      <c r="C29" s="20" t="s">
        <v>26</v>
      </c>
      <c r="D29" s="21">
        <v>-4.4613148858120297</v>
      </c>
      <c r="E29" s="21">
        <v>2.5282003836785436</v>
      </c>
      <c r="F29" s="21">
        <v>0</v>
      </c>
      <c r="G29" s="21">
        <v>1.3086471705412264</v>
      </c>
      <c r="H29" s="21">
        <v>-1.3829274466958228</v>
      </c>
      <c r="I29" s="21">
        <v>2.0671072856447896</v>
      </c>
    </row>
    <row r="30" spans="2:9" x14ac:dyDescent="0.25">
      <c r="B30" s="19">
        <v>25</v>
      </c>
      <c r="C30" s="20" t="s">
        <v>27</v>
      </c>
      <c r="D30" s="21">
        <v>-1.7991633415768795</v>
      </c>
      <c r="E30" s="21">
        <v>-2.0842145494759645</v>
      </c>
      <c r="F30" s="21">
        <v>0</v>
      </c>
      <c r="G30" s="21">
        <v>1.3086471705412264</v>
      </c>
      <c r="H30" s="21">
        <v>-1.9494663556688285</v>
      </c>
      <c r="I30" s="21">
        <v>0.68338280569843701</v>
      </c>
    </row>
    <row r="31" spans="2:9" x14ac:dyDescent="0.25">
      <c r="B31" s="19">
        <v>26</v>
      </c>
      <c r="C31" s="20" t="s">
        <v>28</v>
      </c>
      <c r="D31" s="21">
        <v>-2.1324010829438627</v>
      </c>
      <c r="E31" s="21">
        <v>-3.4688392752748354</v>
      </c>
      <c r="F31" s="21">
        <v>0</v>
      </c>
      <c r="G31" s="21">
        <v>1.3086471705412264</v>
      </c>
      <c r="H31" s="21">
        <v>-3.2519414050950211</v>
      </c>
      <c r="I31" s="21">
        <v>0.26799538795877575</v>
      </c>
    </row>
    <row r="32" spans="2:9" x14ac:dyDescent="0.25">
      <c r="B32" s="19">
        <v>27</v>
      </c>
      <c r="C32" s="20" t="s">
        <v>29</v>
      </c>
      <c r="D32" s="21">
        <v>-1.6217334545210782</v>
      </c>
      <c r="E32" s="21">
        <v>-5.6103162707795473</v>
      </c>
      <c r="F32" s="21">
        <v>0</v>
      </c>
      <c r="G32" s="21">
        <v>1.3086471705412264</v>
      </c>
      <c r="H32" s="21">
        <v>-4.2403076735255345</v>
      </c>
      <c r="I32" s="21">
        <v>-0.37444771069263783</v>
      </c>
    </row>
  </sheetData>
  <mergeCells count="1">
    <mergeCell ref="B4:C4"/>
  </mergeCells>
  <conditionalFormatting sqref="D6:I32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workbookViewId="0">
      <selection activeCell="K14" sqref="K14"/>
    </sheetView>
  </sheetViews>
  <sheetFormatPr defaultRowHeight="15" x14ac:dyDescent="0.25"/>
  <cols>
    <col min="3" max="3" width="30.140625" bestFit="1" customWidth="1"/>
    <col min="4" max="4" width="7" bestFit="1" customWidth="1"/>
    <col min="5" max="6" width="6.5703125" bestFit="1" customWidth="1"/>
    <col min="7" max="7" width="7.7109375" bestFit="1" customWidth="1"/>
    <col min="8" max="8" width="9" bestFit="1" customWidth="1"/>
    <col min="9" max="9" width="8.85546875" bestFit="1" customWidth="1"/>
  </cols>
  <sheetData>
    <row r="2" spans="2:9" x14ac:dyDescent="0.25">
      <c r="B2" s="2" t="s">
        <v>51</v>
      </c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5"/>
      <c r="E3" s="1"/>
      <c r="F3" s="1"/>
      <c r="G3" s="1"/>
      <c r="H3" s="16"/>
      <c r="I3" s="16"/>
    </row>
    <row r="4" spans="2:9" ht="56.25" x14ac:dyDescent="0.25">
      <c r="B4" s="88" t="s">
        <v>1</v>
      </c>
      <c r="C4" s="88"/>
      <c r="D4" s="17" t="s">
        <v>43</v>
      </c>
      <c r="E4" s="17" t="s">
        <v>44</v>
      </c>
      <c r="F4" s="17" t="s">
        <v>45</v>
      </c>
      <c r="G4" s="17" t="s">
        <v>46</v>
      </c>
      <c r="H4" s="17" t="s">
        <v>47</v>
      </c>
      <c r="I4" s="17" t="s">
        <v>48</v>
      </c>
    </row>
    <row r="5" spans="2:9" x14ac:dyDescent="0.25">
      <c r="B5" s="18" t="s">
        <v>2</v>
      </c>
      <c r="C5" s="18" t="s">
        <v>3</v>
      </c>
      <c r="D5" s="17" t="s">
        <v>49</v>
      </c>
      <c r="E5" s="17" t="s">
        <v>49</v>
      </c>
      <c r="F5" s="17" t="s">
        <v>49</v>
      </c>
      <c r="G5" s="17" t="s">
        <v>49</v>
      </c>
      <c r="H5" s="18" t="s">
        <v>49</v>
      </c>
      <c r="I5" s="18" t="s">
        <v>49</v>
      </c>
    </row>
    <row r="6" spans="2:9" x14ac:dyDescent="0.25">
      <c r="B6" s="19">
        <v>1</v>
      </c>
      <c r="C6" s="20" t="s">
        <v>4</v>
      </c>
      <c r="D6" s="21">
        <v>2.7681711136870595</v>
      </c>
      <c r="E6" s="21">
        <v>19.049583237535565</v>
      </c>
      <c r="F6" s="21">
        <v>12.552073298289558</v>
      </c>
      <c r="G6" s="21">
        <v>0.4523900214415566</v>
      </c>
      <c r="H6" s="21">
        <v>29.107342699693067</v>
      </c>
      <c r="I6" s="21">
        <v>18.719338290991782</v>
      </c>
    </row>
    <row r="7" spans="2:9" x14ac:dyDescent="0.25">
      <c r="B7" s="19">
        <v>2</v>
      </c>
      <c r="C7" s="20" t="s">
        <v>5</v>
      </c>
      <c r="D7" s="21">
        <v>3.7566670037136856</v>
      </c>
      <c r="E7" s="21">
        <v>11.935083585973162</v>
      </c>
      <c r="F7" s="21">
        <v>12.552073298289558</v>
      </c>
      <c r="G7" s="21">
        <v>0.4523900214415566</v>
      </c>
      <c r="H7" s="21">
        <v>25.115688833626013</v>
      </c>
      <c r="I7" s="21">
        <v>16.584988395523062</v>
      </c>
    </row>
    <row r="8" spans="2:9" x14ac:dyDescent="0.25">
      <c r="B8" s="19">
        <v>3</v>
      </c>
      <c r="C8" s="20" t="s">
        <v>6</v>
      </c>
      <c r="D8" s="21">
        <v>2.700469839314855</v>
      </c>
      <c r="E8" s="21">
        <v>16.704987033201416</v>
      </c>
      <c r="F8" s="21">
        <v>12.17985190373577</v>
      </c>
      <c r="G8" s="21">
        <v>0.4523900214415566</v>
      </c>
      <c r="H8" s="21">
        <v>27.026202687733171</v>
      </c>
      <c r="I8" s="21">
        <v>17.643738035137751</v>
      </c>
    </row>
    <row r="9" spans="2:9" x14ac:dyDescent="0.25">
      <c r="B9" s="19">
        <v>4</v>
      </c>
      <c r="C9" s="20" t="s">
        <v>7</v>
      </c>
      <c r="D9" s="21">
        <v>-3.1989437343489731</v>
      </c>
      <c r="E9" s="21">
        <v>16.704987033201416</v>
      </c>
      <c r="F9" s="21">
        <v>12.111019996820152</v>
      </c>
      <c r="G9" s="21">
        <v>0.4523900214415566</v>
      </c>
      <c r="H9" s="21">
        <v>21.057957207153724</v>
      </c>
      <c r="I9" s="21">
        <v>17.574906128222132</v>
      </c>
    </row>
    <row r="10" spans="2:9" x14ac:dyDescent="0.25">
      <c r="B10" s="19">
        <v>5</v>
      </c>
      <c r="C10" s="20" t="s">
        <v>8</v>
      </c>
      <c r="D10" s="21">
        <v>2.3198849574151219</v>
      </c>
      <c r="E10" s="21">
        <v>15.731110109454805</v>
      </c>
      <c r="F10" s="21">
        <v>11.641743165783318</v>
      </c>
      <c r="G10" s="21">
        <v>0.4523900214415566</v>
      </c>
      <c r="H10" s="21">
        <v>25.425795221258358</v>
      </c>
      <c r="I10" s="21">
        <v>16.813466220061315</v>
      </c>
    </row>
    <row r="11" spans="2:9" x14ac:dyDescent="0.25">
      <c r="B11" s="19">
        <v>6</v>
      </c>
      <c r="C11" s="20" t="s">
        <v>9</v>
      </c>
      <c r="D11" s="21">
        <v>4.4896798471396497</v>
      </c>
      <c r="E11" s="21">
        <v>15.972744401425162</v>
      </c>
      <c r="F11" s="21">
        <v>11.833973600801116</v>
      </c>
      <c r="G11" s="21">
        <v>0.4523900214415566</v>
      </c>
      <c r="H11" s="21">
        <v>27.956964550379933</v>
      </c>
      <c r="I11" s="21">
        <v>17.078186942670218</v>
      </c>
    </row>
    <row r="12" spans="2:9" x14ac:dyDescent="0.25">
      <c r="B12" s="19">
        <v>7</v>
      </c>
      <c r="C12" s="20" t="s">
        <v>10</v>
      </c>
      <c r="D12" s="21">
        <v>3.6204482245374212</v>
      </c>
      <c r="E12" s="21">
        <v>13.941476638905288</v>
      </c>
      <c r="F12" s="21">
        <v>16.678252821415285</v>
      </c>
      <c r="G12" s="21">
        <v>0.4523900214415566</v>
      </c>
      <c r="H12" s="21">
        <v>30.51012471462796</v>
      </c>
      <c r="I12" s="21">
        <v>21.313085834528426</v>
      </c>
    </row>
    <row r="13" spans="2:9" x14ac:dyDescent="0.25">
      <c r="B13" s="19">
        <v>8</v>
      </c>
      <c r="C13" s="20" t="s">
        <v>11</v>
      </c>
      <c r="D13" s="21">
        <v>3.7758925899487203</v>
      </c>
      <c r="E13" s="21">
        <v>13.941476638905288</v>
      </c>
      <c r="F13" s="21">
        <v>10.125880539298151</v>
      </c>
      <c r="G13" s="21">
        <v>0.4523900214415566</v>
      </c>
      <c r="H13" s="21">
        <v>24.113196797922125</v>
      </c>
      <c r="I13" s="21">
        <v>14.760713552411294</v>
      </c>
    </row>
    <row r="14" spans="2:9" x14ac:dyDescent="0.25">
      <c r="B14" s="19">
        <v>9</v>
      </c>
      <c r="C14" s="20" t="s">
        <v>12</v>
      </c>
      <c r="D14" s="21">
        <v>3.5968912614885129</v>
      </c>
      <c r="E14" s="21">
        <v>12.579603054589127</v>
      </c>
      <c r="F14" s="21">
        <v>9.528949844025254</v>
      </c>
      <c r="G14" s="21">
        <v>0.4523900214415566</v>
      </c>
      <c r="H14" s="21">
        <v>22.383953265167712</v>
      </c>
      <c r="I14" s="21">
        <v>13.755220781843549</v>
      </c>
    </row>
    <row r="15" spans="2:9" x14ac:dyDescent="0.25">
      <c r="B15" s="19">
        <v>10</v>
      </c>
      <c r="C15" s="20" t="s">
        <v>50</v>
      </c>
      <c r="D15" s="21">
        <v>2.4423419666750181</v>
      </c>
      <c r="E15" s="21">
        <v>14.815676774091042</v>
      </c>
      <c r="F15" s="21">
        <v>9.5289498440252576</v>
      </c>
      <c r="G15" s="21">
        <v>0.4523900214415566</v>
      </c>
      <c r="H15" s="21">
        <v>22.79465557400556</v>
      </c>
      <c r="I15" s="21">
        <v>14.426042897694126</v>
      </c>
    </row>
    <row r="16" spans="2:9" x14ac:dyDescent="0.25">
      <c r="B16" s="19">
        <v>11</v>
      </c>
      <c r="C16" s="20" t="s">
        <v>13</v>
      </c>
      <c r="D16" s="21">
        <v>4.3556359492579864</v>
      </c>
      <c r="E16" s="21">
        <v>14.815676774091042</v>
      </c>
      <c r="F16" s="21">
        <v>2.3416095155176699</v>
      </c>
      <c r="G16" s="21">
        <v>0.4523900214415566</v>
      </c>
      <c r="H16" s="21">
        <v>17.520609228080939</v>
      </c>
      <c r="I16" s="21">
        <v>7.2387025691865388</v>
      </c>
    </row>
    <row r="17" spans="2:9" x14ac:dyDescent="0.25">
      <c r="B17" s="19">
        <v>12</v>
      </c>
      <c r="C17" s="20" t="s">
        <v>14</v>
      </c>
      <c r="D17" s="21">
        <v>1.8496473906518303</v>
      </c>
      <c r="E17" s="21">
        <v>7.7790050096508132</v>
      </c>
      <c r="F17" s="21">
        <v>5.925695154029138</v>
      </c>
      <c r="G17" s="21">
        <v>0.4523900214415566</v>
      </c>
      <c r="H17" s="21">
        <v>13.673036072878094</v>
      </c>
      <c r="I17" s="21">
        <v>8.7117866783659395</v>
      </c>
    </row>
    <row r="18" spans="2:9" x14ac:dyDescent="0.25">
      <c r="B18" s="19">
        <v>13</v>
      </c>
      <c r="C18" s="20" t="s">
        <v>15</v>
      </c>
      <c r="D18" s="21">
        <v>4.1761356718344151</v>
      </c>
      <c r="E18" s="21">
        <v>3.3180261422757291</v>
      </c>
      <c r="F18" s="21">
        <v>3.4424875452502874</v>
      </c>
      <c r="G18" s="21">
        <v>0.4523900214415566</v>
      </c>
      <c r="H18" s="21">
        <v>10.393631538119271</v>
      </c>
      <c r="I18" s="21">
        <v>4.8902854093745622</v>
      </c>
    </row>
    <row r="19" spans="2:9" x14ac:dyDescent="0.25">
      <c r="B19" s="19">
        <v>14</v>
      </c>
      <c r="C19" s="20" t="s">
        <v>16</v>
      </c>
      <c r="D19" s="21">
        <v>1.773957763623456</v>
      </c>
      <c r="E19" s="21">
        <v>3.3180261422757291</v>
      </c>
      <c r="F19" s="21">
        <v>1.6998535990308357</v>
      </c>
      <c r="G19" s="21">
        <v>0.4523900214415566</v>
      </c>
      <c r="H19" s="21">
        <v>6.2488196836888585</v>
      </c>
      <c r="I19" s="21">
        <v>3.1476514631551105</v>
      </c>
    </row>
    <row r="20" spans="2:9" x14ac:dyDescent="0.25">
      <c r="B20" s="19">
        <v>15</v>
      </c>
      <c r="C20" s="20" t="s">
        <v>17</v>
      </c>
      <c r="D20" s="21">
        <v>4.8475400500519532</v>
      </c>
      <c r="E20" s="21">
        <v>-8.3480647442491146E-2</v>
      </c>
      <c r="F20" s="21">
        <v>0</v>
      </c>
      <c r="G20" s="21">
        <v>0.4523900214415566</v>
      </c>
      <c r="H20" s="21">
        <v>5.2414936182837657</v>
      </c>
      <c r="I20" s="21">
        <v>0.42734582720880926</v>
      </c>
    </row>
    <row r="21" spans="2:9" x14ac:dyDescent="0.25">
      <c r="B21" s="19">
        <v>16</v>
      </c>
      <c r="C21" s="20" t="s">
        <v>18</v>
      </c>
      <c r="D21" s="21">
        <v>3.6732963299226724</v>
      </c>
      <c r="E21" s="21">
        <v>-1.5744791778687641</v>
      </c>
      <c r="F21" s="21">
        <v>0</v>
      </c>
      <c r="G21" s="21">
        <v>0.4523900214415566</v>
      </c>
      <c r="H21" s="21">
        <v>3.0235509268560943</v>
      </c>
      <c r="I21" s="21">
        <v>-1.9953731919072626E-2</v>
      </c>
    </row>
    <row r="22" spans="2:9" x14ac:dyDescent="0.25">
      <c r="B22" s="19">
        <v>17</v>
      </c>
      <c r="C22" s="20" t="s">
        <v>19</v>
      </c>
      <c r="D22" s="21">
        <v>1.7714735429992667</v>
      </c>
      <c r="E22" s="21">
        <v>-0.93092341320273564</v>
      </c>
      <c r="F22" s="21">
        <v>0</v>
      </c>
      <c r="G22" s="21">
        <v>0.4523900214415566</v>
      </c>
      <c r="H22" s="21">
        <v>1.5722171751989085</v>
      </c>
      <c r="I22" s="21">
        <v>0.17311299748073594</v>
      </c>
    </row>
    <row r="23" spans="2:9" x14ac:dyDescent="0.25">
      <c r="B23" s="19">
        <v>18</v>
      </c>
      <c r="C23" s="20" t="s">
        <v>20</v>
      </c>
      <c r="D23" s="21">
        <v>1.2633753962332002</v>
      </c>
      <c r="E23" s="21">
        <v>-1.2676939324885046</v>
      </c>
      <c r="F23" s="21">
        <v>0</v>
      </c>
      <c r="G23" s="21">
        <v>0.4523900214415566</v>
      </c>
      <c r="H23" s="21">
        <v>0.82837966493280357</v>
      </c>
      <c r="I23" s="21">
        <v>7.2081841695005255E-2</v>
      </c>
    </row>
    <row r="24" spans="2:9" x14ac:dyDescent="0.25">
      <c r="B24" s="19">
        <v>19</v>
      </c>
      <c r="C24" s="20" t="s">
        <v>21</v>
      </c>
      <c r="D24" s="21">
        <v>4.0053473259052685</v>
      </c>
      <c r="E24" s="21">
        <v>-1.5130463002766974</v>
      </c>
      <c r="F24" s="21">
        <v>0</v>
      </c>
      <c r="G24" s="21">
        <v>0.4523900214415566</v>
      </c>
      <c r="H24" s="21">
        <v>3.3986049371531371</v>
      </c>
      <c r="I24" s="21">
        <v>-1.523868641452597E-3</v>
      </c>
    </row>
    <row r="25" spans="2:9" x14ac:dyDescent="0.25">
      <c r="B25" s="19">
        <v>20</v>
      </c>
      <c r="C25" s="20" t="s">
        <v>22</v>
      </c>
      <c r="D25" s="21">
        <v>8.2201612234124024</v>
      </c>
      <c r="E25" s="21">
        <v>-4.7978089333535259</v>
      </c>
      <c r="F25" s="21">
        <v>0</v>
      </c>
      <c r="G25" s="21">
        <v>0.4523900214415566</v>
      </c>
      <c r="H25" s="21">
        <v>5.3140849915064914</v>
      </c>
      <c r="I25" s="21">
        <v>-0.98695265856450121</v>
      </c>
    </row>
    <row r="26" spans="2:9" x14ac:dyDescent="0.25">
      <c r="B26" s="19">
        <v>21</v>
      </c>
      <c r="C26" s="20" t="s">
        <v>23</v>
      </c>
      <c r="D26" s="21">
        <v>5.4783215095732869</v>
      </c>
      <c r="E26" s="21">
        <v>-4.8848424232003342</v>
      </c>
      <c r="F26" s="21">
        <v>0</v>
      </c>
      <c r="G26" s="21">
        <v>0.4523900214415566</v>
      </c>
      <c r="H26" s="21">
        <v>2.51132183477461</v>
      </c>
      <c r="I26" s="21">
        <v>-1.0130627055185437</v>
      </c>
    </row>
    <row r="27" spans="2:9" x14ac:dyDescent="0.25">
      <c r="B27" s="19">
        <v>22</v>
      </c>
      <c r="C27" s="20" t="s">
        <v>24</v>
      </c>
      <c r="D27" s="21">
        <v>2.1573818620530139</v>
      </c>
      <c r="E27" s="21">
        <v>1.5002185577754732</v>
      </c>
      <c r="F27" s="21">
        <v>-6.2599110100315611</v>
      </c>
      <c r="G27" s="21">
        <v>0.4523900214415566</v>
      </c>
      <c r="H27" s="21">
        <v>-2.5999861360941594</v>
      </c>
      <c r="I27" s="21">
        <v>-5.3574554212573631</v>
      </c>
    </row>
    <row r="28" spans="2:9" x14ac:dyDescent="0.25">
      <c r="B28" s="19">
        <v>23</v>
      </c>
      <c r="C28" s="20" t="s">
        <v>25</v>
      </c>
      <c r="D28" s="21">
        <v>-3.8940410304232054</v>
      </c>
      <c r="E28" s="21">
        <v>1.5002185577754732</v>
      </c>
      <c r="F28" s="21">
        <v>-5.3391465111901999</v>
      </c>
      <c r="G28" s="21">
        <v>0.4523900214415566</v>
      </c>
      <c r="H28" s="21">
        <v>-7.7306445297290187</v>
      </c>
      <c r="I28" s="21">
        <v>-4.4366909224160018</v>
      </c>
    </row>
    <row r="29" spans="2:9" x14ac:dyDescent="0.25">
      <c r="B29" s="19">
        <v>24</v>
      </c>
      <c r="C29" s="20" t="s">
        <v>26</v>
      </c>
      <c r="D29" s="21">
        <v>-4.5258467861110159</v>
      </c>
      <c r="E29" s="21">
        <v>1.5002185577754732</v>
      </c>
      <c r="F29" s="21">
        <v>0</v>
      </c>
      <c r="G29" s="21">
        <v>0.4523900214415566</v>
      </c>
      <c r="H29" s="21">
        <v>-3.023303774226628</v>
      </c>
      <c r="I29" s="21">
        <v>0.90245558877419851</v>
      </c>
    </row>
    <row r="30" spans="2:9" x14ac:dyDescent="0.25">
      <c r="B30" s="19">
        <v>25</v>
      </c>
      <c r="C30" s="20" t="s">
        <v>27</v>
      </c>
      <c r="D30" s="21">
        <v>-1.8419611158694054</v>
      </c>
      <c r="E30" s="21">
        <v>-3.2782494391708488</v>
      </c>
      <c r="F30" s="21">
        <v>0</v>
      </c>
      <c r="G30" s="21">
        <v>0.4523900214415566</v>
      </c>
      <c r="H30" s="21">
        <v>-3.6843457018474428</v>
      </c>
      <c r="I30" s="21">
        <v>-0.53108481030969801</v>
      </c>
    </row>
    <row r="31" spans="2:9" x14ac:dyDescent="0.25">
      <c r="B31" s="19">
        <v>26</v>
      </c>
      <c r="C31" s="20" t="s">
        <v>28</v>
      </c>
      <c r="D31" s="21">
        <v>-2.3406264565409227</v>
      </c>
      <c r="E31" s="21">
        <v>-4.7606739697963549</v>
      </c>
      <c r="F31" s="21">
        <v>0</v>
      </c>
      <c r="G31" s="21">
        <v>0.4523900214415566</v>
      </c>
      <c r="H31" s="21">
        <v>-5.2207082139568142</v>
      </c>
      <c r="I31" s="21">
        <v>-0.97581216949734984</v>
      </c>
    </row>
    <row r="32" spans="2:9" x14ac:dyDescent="0.25">
      <c r="B32" s="19">
        <v>27</v>
      </c>
      <c r="C32" s="20" t="s">
        <v>29</v>
      </c>
      <c r="D32" s="21">
        <v>-1.7033846948215139</v>
      </c>
      <c r="E32" s="21">
        <v>-6.8191585728458328</v>
      </c>
      <c r="F32" s="21">
        <v>0</v>
      </c>
      <c r="G32" s="21">
        <v>0.4523900214415566</v>
      </c>
      <c r="H32" s="21">
        <v>-6.0244056743720398</v>
      </c>
      <c r="I32" s="21">
        <v>-1.5933575504121931</v>
      </c>
    </row>
  </sheetData>
  <mergeCells count="1">
    <mergeCell ref="B4:C4"/>
  </mergeCells>
  <conditionalFormatting sqref="D6:I32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workbookViewId="0">
      <selection activeCell="K5" sqref="K5"/>
    </sheetView>
  </sheetViews>
  <sheetFormatPr defaultRowHeight="15" x14ac:dyDescent="0.25"/>
  <cols>
    <col min="3" max="3" width="30.140625" bestFit="1" customWidth="1"/>
    <col min="4" max="4" width="7" bestFit="1" customWidth="1"/>
    <col min="5" max="6" width="6.5703125" bestFit="1" customWidth="1"/>
    <col min="7" max="7" width="7.7109375" bestFit="1" customWidth="1"/>
    <col min="8" max="8" width="9" bestFit="1" customWidth="1"/>
    <col min="9" max="9" width="8.85546875" bestFit="1" customWidth="1"/>
  </cols>
  <sheetData>
    <row r="2" spans="2:9" x14ac:dyDescent="0.25">
      <c r="B2" s="2" t="s">
        <v>52</v>
      </c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5"/>
      <c r="E3" s="1"/>
      <c r="F3" s="1"/>
      <c r="G3" s="1"/>
      <c r="H3" s="16"/>
      <c r="I3" s="16"/>
    </row>
    <row r="4" spans="2:9" ht="56.25" x14ac:dyDescent="0.25">
      <c r="B4" s="88" t="s">
        <v>1</v>
      </c>
      <c r="C4" s="88"/>
      <c r="D4" s="17" t="s">
        <v>43</v>
      </c>
      <c r="E4" s="17" t="s">
        <v>44</v>
      </c>
      <c r="F4" s="17" t="s">
        <v>45</v>
      </c>
      <c r="G4" s="17" t="s">
        <v>46</v>
      </c>
      <c r="H4" s="17" t="s">
        <v>47</v>
      </c>
      <c r="I4" s="17" t="s">
        <v>48</v>
      </c>
    </row>
    <row r="5" spans="2:9" x14ac:dyDescent="0.25">
      <c r="B5" s="18" t="s">
        <v>2</v>
      </c>
      <c r="C5" s="18" t="s">
        <v>3</v>
      </c>
      <c r="D5" s="17" t="s">
        <v>49</v>
      </c>
      <c r="E5" s="17" t="s">
        <v>49</v>
      </c>
      <c r="F5" s="17" t="s">
        <v>49</v>
      </c>
      <c r="G5" s="17" t="s">
        <v>49</v>
      </c>
      <c r="H5" s="18" t="s">
        <v>49</v>
      </c>
      <c r="I5" s="18" t="s">
        <v>49</v>
      </c>
    </row>
    <row r="6" spans="2:9" x14ac:dyDescent="0.25">
      <c r="B6" s="19">
        <v>1</v>
      </c>
      <c r="C6" s="20" t="s">
        <v>4</v>
      </c>
      <c r="D6" s="21">
        <v>1.9234558771996255</v>
      </c>
      <c r="E6" s="21">
        <v>16.996323400683607</v>
      </c>
      <c r="F6" s="21">
        <v>21.005960149053415</v>
      </c>
      <c r="G6" s="21">
        <v>-1.3383569565869688</v>
      </c>
      <c r="H6" s="21">
        <v>33.488485450144594</v>
      </c>
      <c r="I6" s="21">
        <v>24.766500212671531</v>
      </c>
    </row>
    <row r="7" spans="2:9" x14ac:dyDescent="0.25">
      <c r="B7" s="19">
        <v>2</v>
      </c>
      <c r="C7" s="20" t="s">
        <v>5</v>
      </c>
      <c r="D7" s="21">
        <v>1.6475485609245133</v>
      </c>
      <c r="E7" s="21">
        <v>8.1289092187207697</v>
      </c>
      <c r="F7" s="21">
        <v>19.853196305398246</v>
      </c>
      <c r="G7" s="21">
        <v>-1.3383569565869688</v>
      </c>
      <c r="H7" s="21">
        <v>25.852624362840331</v>
      </c>
      <c r="I7" s="21">
        <v>20.953512114427511</v>
      </c>
    </row>
    <row r="8" spans="2:9" x14ac:dyDescent="0.25">
      <c r="B8" s="19">
        <v>3</v>
      </c>
      <c r="C8" s="20" t="s">
        <v>6</v>
      </c>
      <c r="D8" s="21">
        <v>2.0413467567076329</v>
      </c>
      <c r="E8" s="21">
        <v>15.478940909813906</v>
      </c>
      <c r="F8" s="21">
        <v>19.101471707870118</v>
      </c>
      <c r="G8" s="21">
        <v>-1.3383569565869688</v>
      </c>
      <c r="H8" s="21">
        <v>30.639720144860512</v>
      </c>
      <c r="I8" s="21">
        <v>22.406797024227323</v>
      </c>
    </row>
    <row r="9" spans="2:9" x14ac:dyDescent="0.25">
      <c r="B9" s="19">
        <v>4</v>
      </c>
      <c r="C9" s="20" t="s">
        <v>7</v>
      </c>
      <c r="D9" s="21">
        <v>-8.0535247402761083</v>
      </c>
      <c r="E9" s="21">
        <v>15.478940909813906</v>
      </c>
      <c r="F9" s="21">
        <v>19.043865921266885</v>
      </c>
      <c r="G9" s="21">
        <v>-1.3383569565869688</v>
      </c>
      <c r="H9" s="21">
        <v>20.487242861273543</v>
      </c>
      <c r="I9" s="21">
        <v>22.34919123762409</v>
      </c>
    </row>
    <row r="10" spans="2:9" x14ac:dyDescent="0.25">
      <c r="B10" s="19">
        <v>5</v>
      </c>
      <c r="C10" s="20" t="s">
        <v>8</v>
      </c>
      <c r="D10" s="21">
        <v>3.6066454664089758</v>
      </c>
      <c r="E10" s="21">
        <v>13.894998038861516</v>
      </c>
      <c r="F10" s="21">
        <v>16.16929929291835</v>
      </c>
      <c r="G10" s="21">
        <v>-1.3383569565869688</v>
      </c>
      <c r="H10" s="21">
        <v>28.164086429943417</v>
      </c>
      <c r="I10" s="21">
        <v>18.999441747989835</v>
      </c>
    </row>
    <row r="11" spans="2:9" x14ac:dyDescent="0.25">
      <c r="B11" s="19">
        <v>6</v>
      </c>
      <c r="C11" s="20" t="s">
        <v>9</v>
      </c>
      <c r="D11" s="21">
        <v>3.3982465362373424</v>
      </c>
      <c r="E11" s="21">
        <v>13.791794811898262</v>
      </c>
      <c r="F11" s="21">
        <v>15.95317256934373</v>
      </c>
      <c r="G11" s="21">
        <v>-1.3383569565869688</v>
      </c>
      <c r="H11" s="21">
        <v>27.667318517322883</v>
      </c>
      <c r="I11" s="21">
        <v>18.75235405632624</v>
      </c>
    </row>
    <row r="12" spans="2:9" x14ac:dyDescent="0.25">
      <c r="B12" s="19">
        <v>7</v>
      </c>
      <c r="C12" s="20" t="s">
        <v>10</v>
      </c>
      <c r="D12" s="21">
        <v>2.3912588419789724</v>
      </c>
      <c r="E12" s="21">
        <v>12.754211911464941</v>
      </c>
      <c r="F12" s="21">
        <v>19.81128698259829</v>
      </c>
      <c r="G12" s="21">
        <v>-1.3383569565869688</v>
      </c>
      <c r="H12" s="21">
        <v>29.792137206015752</v>
      </c>
      <c r="I12" s="21">
        <v>22.299193599450803</v>
      </c>
    </row>
    <row r="13" spans="2:9" x14ac:dyDescent="0.25">
      <c r="B13" s="19">
        <v>8</v>
      </c>
      <c r="C13" s="20" t="s">
        <v>11</v>
      </c>
      <c r="D13" s="21">
        <v>2.8131474067186977</v>
      </c>
      <c r="E13" s="21">
        <v>12.754211911464941</v>
      </c>
      <c r="F13" s="21">
        <v>13.733219486028045</v>
      </c>
      <c r="G13" s="21">
        <v>-1.3383569565869688</v>
      </c>
      <c r="H13" s="21">
        <v>24.135958274185228</v>
      </c>
      <c r="I13" s="21">
        <v>16.221126102880561</v>
      </c>
    </row>
    <row r="14" spans="2:9" x14ac:dyDescent="0.25">
      <c r="B14" s="19">
        <v>9</v>
      </c>
      <c r="C14" s="20" t="s">
        <v>12</v>
      </c>
      <c r="D14" s="21">
        <v>2.5158456374424838</v>
      </c>
      <c r="E14" s="21">
        <v>11.731838316206154</v>
      </c>
      <c r="F14" s="21">
        <v>12.469843736160577</v>
      </c>
      <c r="G14" s="21">
        <v>-1.3383569565869688</v>
      </c>
      <c r="H14" s="21">
        <v>21.859619238360395</v>
      </c>
      <c r="I14" s="21">
        <v>14.651038274435454</v>
      </c>
    </row>
    <row r="15" spans="2:9" x14ac:dyDescent="0.25">
      <c r="B15" s="19">
        <v>10</v>
      </c>
      <c r="C15" s="20" t="s">
        <v>50</v>
      </c>
      <c r="D15" s="21">
        <v>2.9350756214939708</v>
      </c>
      <c r="E15" s="21">
        <v>13.389666901125835</v>
      </c>
      <c r="F15" s="21">
        <v>12.591698846892475</v>
      </c>
      <c r="G15" s="21">
        <v>-1.3383569565869688</v>
      </c>
      <c r="H15" s="21">
        <v>23.561184342587559</v>
      </c>
      <c r="I15" s="21">
        <v>15.270241960643256</v>
      </c>
    </row>
    <row r="16" spans="2:9" x14ac:dyDescent="0.25">
      <c r="B16" s="19">
        <v>11</v>
      </c>
      <c r="C16" s="20" t="s">
        <v>13</v>
      </c>
      <c r="D16" s="21">
        <v>3.1558723100291184</v>
      </c>
      <c r="E16" s="21">
        <v>13.389666901125835</v>
      </c>
      <c r="F16" s="21">
        <v>4.4949910009127469</v>
      </c>
      <c r="G16" s="21">
        <v>-1.3383569565869688</v>
      </c>
      <c r="H16" s="21">
        <v>15.685273185142981</v>
      </c>
      <c r="I16" s="21">
        <v>7.1735341146635285</v>
      </c>
    </row>
    <row r="17" spans="2:9" x14ac:dyDescent="0.25">
      <c r="B17" s="19">
        <v>12</v>
      </c>
      <c r="C17" s="20" t="s">
        <v>14</v>
      </c>
      <c r="D17" s="21">
        <v>2.2315139551440923</v>
      </c>
      <c r="E17" s="21">
        <v>7.2778686918837856</v>
      </c>
      <c r="F17" s="21">
        <v>7.3550803275640808</v>
      </c>
      <c r="G17" s="21">
        <v>-1.3383569565869688</v>
      </c>
      <c r="H17" s="21">
        <v>13.342745410439854</v>
      </c>
      <c r="I17" s="21">
        <v>8.2000839785422475</v>
      </c>
    </row>
    <row r="18" spans="2:9" x14ac:dyDescent="0.25">
      <c r="B18" s="19">
        <v>13</v>
      </c>
      <c r="C18" s="20" t="s">
        <v>15</v>
      </c>
      <c r="D18" s="21">
        <v>3.638173973790555</v>
      </c>
      <c r="E18" s="21">
        <v>3.1460254457631267</v>
      </c>
      <c r="F18" s="21">
        <v>3.6306877442466887</v>
      </c>
      <c r="G18" s="21">
        <v>-1.3383569565869688</v>
      </c>
      <c r="H18" s="21">
        <v>8.1327225734844628</v>
      </c>
      <c r="I18" s="21">
        <v>3.2361384213886577</v>
      </c>
    </row>
    <row r="19" spans="2:9" x14ac:dyDescent="0.25">
      <c r="B19" s="19">
        <v>14</v>
      </c>
      <c r="C19" s="20" t="s">
        <v>16</v>
      </c>
      <c r="D19" s="21">
        <v>1.8311230544106236</v>
      </c>
      <c r="E19" s="21">
        <v>3.1460254457631267</v>
      </c>
      <c r="F19" s="21">
        <v>2.4255458641638312</v>
      </c>
      <c r="G19" s="21">
        <v>-1.3383569565869688</v>
      </c>
      <c r="H19" s="21">
        <v>5.1205297740216746</v>
      </c>
      <c r="I19" s="21">
        <v>2.0309965413058002</v>
      </c>
    </row>
    <row r="20" spans="2:9" x14ac:dyDescent="0.25">
      <c r="B20" s="19">
        <v>15</v>
      </c>
      <c r="C20" s="20" t="s">
        <v>17</v>
      </c>
      <c r="D20" s="21">
        <v>4.601514994888225</v>
      </c>
      <c r="E20" s="21">
        <v>0.22549324165463339</v>
      </c>
      <c r="F20" s="21">
        <v>0</v>
      </c>
      <c r="G20" s="21">
        <v>-1.3383569565869688</v>
      </c>
      <c r="H20" s="21">
        <v>3.4210033074594994</v>
      </c>
      <c r="I20" s="21">
        <v>-1.2707089840905788</v>
      </c>
    </row>
    <row r="21" spans="2:9" x14ac:dyDescent="0.25">
      <c r="B21" s="19">
        <v>16</v>
      </c>
      <c r="C21" s="20" t="s">
        <v>18</v>
      </c>
      <c r="D21" s="21">
        <v>3.5318304572334664</v>
      </c>
      <c r="E21" s="21">
        <v>-1.4629625247755675</v>
      </c>
      <c r="F21" s="21">
        <v>0</v>
      </c>
      <c r="G21" s="21">
        <v>-1.3383569565869688</v>
      </c>
      <c r="H21" s="21">
        <v>1.1693997333036004</v>
      </c>
      <c r="I21" s="21">
        <v>-1.7772457140196392</v>
      </c>
    </row>
    <row r="22" spans="2:9" x14ac:dyDescent="0.25">
      <c r="B22" s="19">
        <v>17</v>
      </c>
      <c r="C22" s="20" t="s">
        <v>19</v>
      </c>
      <c r="D22" s="21">
        <v>2.4251440813576557</v>
      </c>
      <c r="E22" s="21">
        <v>-1.4591138260459844</v>
      </c>
      <c r="F22" s="21">
        <v>0</v>
      </c>
      <c r="G22" s="21">
        <v>-1.3383569565869688</v>
      </c>
      <c r="H22" s="21">
        <v>6.5407446538497727E-2</v>
      </c>
      <c r="I22" s="21">
        <v>-1.7760911044007641</v>
      </c>
    </row>
    <row r="23" spans="2:9" x14ac:dyDescent="0.25">
      <c r="B23" s="19">
        <v>18</v>
      </c>
      <c r="C23" s="20" t="s">
        <v>20</v>
      </c>
      <c r="D23" s="21">
        <v>1.5371072381278263</v>
      </c>
      <c r="E23" s="21">
        <v>-1.3062904065176504</v>
      </c>
      <c r="F23" s="21">
        <v>0</v>
      </c>
      <c r="G23" s="21">
        <v>-1.3383569565869688</v>
      </c>
      <c r="H23" s="21">
        <v>-0.7156530030214977</v>
      </c>
      <c r="I23" s="21">
        <v>-1.7302440785422639</v>
      </c>
    </row>
    <row r="24" spans="2:9" x14ac:dyDescent="0.25">
      <c r="B24" s="19">
        <v>19</v>
      </c>
      <c r="C24" s="20" t="s">
        <v>21</v>
      </c>
      <c r="D24" s="21">
        <v>3.0388777748051989</v>
      </c>
      <c r="E24" s="21">
        <v>-0.1128392420751067</v>
      </c>
      <c r="F24" s="21">
        <v>-3.6931010153968206E-16</v>
      </c>
      <c r="G24" s="21">
        <v>-1.3383569565869688</v>
      </c>
      <c r="H24" s="21">
        <v>1.6215333487656549</v>
      </c>
      <c r="I24" s="21">
        <v>-1.3722087292095013</v>
      </c>
    </row>
    <row r="25" spans="2:9" x14ac:dyDescent="0.25">
      <c r="B25" s="19">
        <v>20</v>
      </c>
      <c r="C25" s="20" t="s">
        <v>22</v>
      </c>
      <c r="D25" s="21">
        <v>8.6665826522408445</v>
      </c>
      <c r="E25" s="21">
        <v>-5.4588218416560919</v>
      </c>
      <c r="F25" s="21">
        <v>0</v>
      </c>
      <c r="G25" s="21">
        <v>-1.3383569565869688</v>
      </c>
      <c r="H25" s="21">
        <v>3.5070504064946117</v>
      </c>
      <c r="I25" s="21">
        <v>-2.9760035090837964</v>
      </c>
    </row>
    <row r="26" spans="2:9" x14ac:dyDescent="0.25">
      <c r="B26" s="19">
        <v>21</v>
      </c>
      <c r="C26" s="20" t="s">
        <v>23</v>
      </c>
      <c r="D26" s="21">
        <v>6.0194590361098053</v>
      </c>
      <c r="E26" s="21">
        <v>-5.4740785493152408</v>
      </c>
      <c r="F26" s="21">
        <v>0</v>
      </c>
      <c r="G26" s="21">
        <v>-1.3383569565869688</v>
      </c>
      <c r="H26" s="21">
        <v>0.849247095002168</v>
      </c>
      <c r="I26" s="21">
        <v>-2.9805805213815413</v>
      </c>
    </row>
    <row r="27" spans="2:9" x14ac:dyDescent="0.25">
      <c r="B27" s="19">
        <v>22</v>
      </c>
      <c r="C27" s="20" t="s">
        <v>24</v>
      </c>
      <c r="D27" s="21">
        <v>2.3578735356572644</v>
      </c>
      <c r="E27" s="21">
        <v>1.6241422876038791</v>
      </c>
      <c r="F27" s="21">
        <v>-7.1172156436863654</v>
      </c>
      <c r="G27" s="21">
        <v>-1.3383569565869688</v>
      </c>
      <c r="H27" s="21">
        <v>-4.9607994632933536</v>
      </c>
      <c r="I27" s="21">
        <v>-7.9683299139921706</v>
      </c>
    </row>
    <row r="28" spans="2:9" x14ac:dyDescent="0.25">
      <c r="B28" s="19">
        <v>23</v>
      </c>
      <c r="C28" s="20" t="s">
        <v>25</v>
      </c>
      <c r="D28" s="21">
        <v>-6.0689703861574831</v>
      </c>
      <c r="E28" s="21">
        <v>1.6241422876038791</v>
      </c>
      <c r="F28" s="21">
        <v>-6.0982656848341765</v>
      </c>
      <c r="G28" s="21">
        <v>-1.3383569565869688</v>
      </c>
      <c r="H28" s="21">
        <v>-12.368693426255913</v>
      </c>
      <c r="I28" s="21">
        <v>-6.9493799551399817</v>
      </c>
    </row>
    <row r="29" spans="2:9" x14ac:dyDescent="0.25">
      <c r="B29" s="19">
        <v>24</v>
      </c>
      <c r="C29" s="20" t="s">
        <v>26</v>
      </c>
      <c r="D29" s="21">
        <v>-3.5536041776099903</v>
      </c>
      <c r="E29" s="21">
        <v>1.6241422876038791</v>
      </c>
      <c r="F29" s="21">
        <v>0</v>
      </c>
      <c r="G29" s="21">
        <v>-1.3383569565869688</v>
      </c>
      <c r="H29" s="21">
        <v>-3.7550615328742438</v>
      </c>
      <c r="I29" s="21">
        <v>-0.85111427030580511</v>
      </c>
    </row>
    <row r="30" spans="2:9" x14ac:dyDescent="0.25">
      <c r="B30" s="19">
        <v>25</v>
      </c>
      <c r="C30" s="20" t="s">
        <v>27</v>
      </c>
      <c r="D30" s="21">
        <v>-1.8594527009305006</v>
      </c>
      <c r="E30" s="21">
        <v>-3.6056105302325427</v>
      </c>
      <c r="F30" s="21">
        <v>0</v>
      </c>
      <c r="G30" s="21">
        <v>-1.3383569565869688</v>
      </c>
      <c r="H30" s="21">
        <v>-5.7217370286802494</v>
      </c>
      <c r="I30" s="21">
        <v>-2.4200401156567315</v>
      </c>
    </row>
    <row r="31" spans="2:9" x14ac:dyDescent="0.25">
      <c r="B31" s="19">
        <v>26</v>
      </c>
      <c r="C31" s="20" t="s">
        <v>28</v>
      </c>
      <c r="D31" s="21">
        <v>-2.3930883464266768</v>
      </c>
      <c r="E31" s="21">
        <v>-5.5756419473932084</v>
      </c>
      <c r="F31" s="21">
        <v>0</v>
      </c>
      <c r="G31" s="21">
        <v>-1.3383569565869688</v>
      </c>
      <c r="H31" s="21">
        <v>-7.6343946661888911</v>
      </c>
      <c r="I31" s="21">
        <v>-3.0110495408049314</v>
      </c>
    </row>
    <row r="32" spans="2:9" x14ac:dyDescent="0.25">
      <c r="B32" s="19">
        <v>27</v>
      </c>
      <c r="C32" s="20" t="s">
        <v>29</v>
      </c>
      <c r="D32" s="21">
        <v>-1.8268101147830316</v>
      </c>
      <c r="E32" s="21">
        <v>-7.899853133591475</v>
      </c>
      <c r="F32" s="21">
        <v>0</v>
      </c>
      <c r="G32" s="21">
        <v>-1.3383569565869688</v>
      </c>
      <c r="H32" s="21">
        <v>-8.6950642648840333</v>
      </c>
      <c r="I32" s="21">
        <v>-3.7083128966644114</v>
      </c>
    </row>
  </sheetData>
  <mergeCells count="1">
    <mergeCell ref="B4:C4"/>
  </mergeCells>
  <conditionalFormatting sqref="D6:I32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workbookViewId="0">
      <selection activeCell="L4" sqref="L4"/>
    </sheetView>
  </sheetViews>
  <sheetFormatPr defaultRowHeight="15" x14ac:dyDescent="0.25"/>
  <cols>
    <col min="3" max="3" width="30.140625" bestFit="1" customWidth="1"/>
    <col min="4" max="4" width="7" bestFit="1" customWidth="1"/>
    <col min="5" max="6" width="6.5703125" bestFit="1" customWidth="1"/>
    <col min="7" max="7" width="7.7109375" bestFit="1" customWidth="1"/>
    <col min="8" max="8" width="9" bestFit="1" customWidth="1"/>
    <col min="9" max="9" width="8.85546875" bestFit="1" customWidth="1"/>
  </cols>
  <sheetData>
    <row r="2" spans="2:9" x14ac:dyDescent="0.25">
      <c r="B2" s="2" t="s">
        <v>53</v>
      </c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5"/>
      <c r="E3" s="1"/>
      <c r="F3" s="1"/>
      <c r="G3" s="1"/>
      <c r="H3" s="16"/>
      <c r="I3" s="16"/>
    </row>
    <row r="4" spans="2:9" ht="56.25" x14ac:dyDescent="0.25">
      <c r="B4" s="88" t="s">
        <v>1</v>
      </c>
      <c r="C4" s="88"/>
      <c r="D4" s="17" t="s">
        <v>43</v>
      </c>
      <c r="E4" s="17" t="s">
        <v>44</v>
      </c>
      <c r="F4" s="17" t="s">
        <v>45</v>
      </c>
      <c r="G4" s="17" t="s">
        <v>46</v>
      </c>
      <c r="H4" s="17" t="s">
        <v>47</v>
      </c>
      <c r="I4" s="17" t="s">
        <v>48</v>
      </c>
    </row>
    <row r="5" spans="2:9" x14ac:dyDescent="0.25">
      <c r="B5" s="18" t="s">
        <v>2</v>
      </c>
      <c r="C5" s="18" t="s">
        <v>3</v>
      </c>
      <c r="D5" s="17" t="s">
        <v>49</v>
      </c>
      <c r="E5" s="17" t="s">
        <v>49</v>
      </c>
      <c r="F5" s="17" t="s">
        <v>49</v>
      </c>
      <c r="G5" s="17" t="s">
        <v>49</v>
      </c>
      <c r="H5" s="18" t="s">
        <v>49</v>
      </c>
      <c r="I5" s="18" t="s">
        <v>49</v>
      </c>
    </row>
    <row r="6" spans="2:9" x14ac:dyDescent="0.25">
      <c r="B6" s="19">
        <v>1</v>
      </c>
      <c r="C6" s="20" t="s">
        <v>4</v>
      </c>
      <c r="D6" s="21">
        <v>1.5294568353806537</v>
      </c>
      <c r="E6" s="21">
        <v>16.434801483342643</v>
      </c>
      <c r="F6" s="21">
        <v>21.831917582049797</v>
      </c>
      <c r="G6" s="21">
        <v>-2.9715543704765355</v>
      </c>
      <c r="H6" s="21">
        <v>31.894181085293763</v>
      </c>
      <c r="I6" s="21">
        <v>23.790803656576056</v>
      </c>
    </row>
    <row r="7" spans="2:9" x14ac:dyDescent="0.25">
      <c r="B7" s="19">
        <v>2</v>
      </c>
      <c r="C7" s="20" t="s">
        <v>5</v>
      </c>
      <c r="D7" s="21">
        <v>1.4138076418677037</v>
      </c>
      <c r="E7" s="21">
        <v>7.6025176189667834</v>
      </c>
      <c r="F7" s="21">
        <v>20.683720679680942</v>
      </c>
      <c r="G7" s="21">
        <v>-2.9715543704765355</v>
      </c>
      <c r="H7" s="21">
        <v>24.447736284348856</v>
      </c>
      <c r="I7" s="21">
        <v>19.99292159489444</v>
      </c>
    </row>
    <row r="8" spans="2:9" x14ac:dyDescent="0.25">
      <c r="B8" s="19">
        <v>3</v>
      </c>
      <c r="C8" s="20" t="s">
        <v>6</v>
      </c>
      <c r="D8" s="21">
        <v>1.5900979718873511</v>
      </c>
      <c r="E8" s="21">
        <v>15.153164121081108</v>
      </c>
      <c r="F8" s="21">
        <v>19.828755003045384</v>
      </c>
      <c r="G8" s="21">
        <v>-2.9715543704765355</v>
      </c>
      <c r="H8" s="21">
        <v>29.054513489212969</v>
      </c>
      <c r="I8" s="21">
        <v>21.40314986889318</v>
      </c>
    </row>
    <row r="9" spans="2:9" x14ac:dyDescent="0.25">
      <c r="B9" s="19">
        <v>4</v>
      </c>
      <c r="C9" s="20" t="s">
        <v>7</v>
      </c>
      <c r="D9" s="21">
        <v>-8.8087126293440576</v>
      </c>
      <c r="E9" s="21">
        <v>15.153164121081108</v>
      </c>
      <c r="F9" s="21">
        <v>19.781751241009875</v>
      </c>
      <c r="G9" s="21">
        <v>-2.9715543704765355</v>
      </c>
      <c r="H9" s="21">
        <v>18.608699125946057</v>
      </c>
      <c r="I9" s="21">
        <v>21.356146106857672</v>
      </c>
    </row>
    <row r="10" spans="2:9" x14ac:dyDescent="0.25">
      <c r="B10" s="19">
        <v>5</v>
      </c>
      <c r="C10" s="20" t="s">
        <v>8</v>
      </c>
      <c r="D10" s="21">
        <v>2.0740595598767588</v>
      </c>
      <c r="E10" s="21">
        <v>13.961786071488776</v>
      </c>
      <c r="F10" s="21">
        <v>17.256518734916259</v>
      </c>
      <c r="G10" s="21">
        <v>-2.9715543704765355</v>
      </c>
      <c r="H10" s="21">
        <v>26.132274174358624</v>
      </c>
      <c r="I10" s="21">
        <v>18.473500185886355</v>
      </c>
    </row>
    <row r="11" spans="2:9" x14ac:dyDescent="0.25">
      <c r="B11" s="19">
        <v>6</v>
      </c>
      <c r="C11" s="20" t="s">
        <v>9</v>
      </c>
      <c r="D11" s="21">
        <v>2.0305062422780202</v>
      </c>
      <c r="E11" s="21">
        <v>13.859326408827027</v>
      </c>
      <c r="F11" s="21">
        <v>17.003160872214679</v>
      </c>
      <c r="G11" s="21">
        <v>-2.9715543704765355</v>
      </c>
      <c r="H11" s="21">
        <v>25.763641230195081</v>
      </c>
      <c r="I11" s="21">
        <v>18.18940442438625</v>
      </c>
    </row>
    <row r="12" spans="2:9" x14ac:dyDescent="0.25">
      <c r="B12" s="19">
        <v>7</v>
      </c>
      <c r="C12" s="20" t="s">
        <v>10</v>
      </c>
      <c r="D12" s="21">
        <v>1.5453888190392038</v>
      </c>
      <c r="E12" s="21">
        <v>12.818965437670453</v>
      </c>
      <c r="F12" s="21">
        <v>20.161621382960501</v>
      </c>
      <c r="G12" s="21">
        <v>-2.9715543704765355</v>
      </c>
      <c r="H12" s="21">
        <v>27.708731637892487</v>
      </c>
      <c r="I12" s="21">
        <v>21.035756643785103</v>
      </c>
    </row>
    <row r="13" spans="2:9" x14ac:dyDescent="0.25">
      <c r="B13" s="19">
        <v>8</v>
      </c>
      <c r="C13" s="20" t="s">
        <v>11</v>
      </c>
      <c r="D13" s="21">
        <v>1.6477543901905529</v>
      </c>
      <c r="E13" s="21">
        <v>12.818965437670453</v>
      </c>
      <c r="F13" s="21">
        <v>14.383413048445741</v>
      </c>
      <c r="G13" s="21">
        <v>-2.9715543704765355</v>
      </c>
      <c r="H13" s="21">
        <v>22.032888874529075</v>
      </c>
      <c r="I13" s="21">
        <v>15.257548309270341</v>
      </c>
    </row>
    <row r="14" spans="2:9" x14ac:dyDescent="0.25">
      <c r="B14" s="19">
        <v>9</v>
      </c>
      <c r="C14" s="20" t="s">
        <v>12</v>
      </c>
      <c r="D14" s="21">
        <v>2.2377934862690223</v>
      </c>
      <c r="E14" s="21">
        <v>11.583917695106258</v>
      </c>
      <c r="F14" s="21">
        <v>12.570135453566813</v>
      </c>
      <c r="G14" s="21">
        <v>-2.9715543704765355</v>
      </c>
      <c r="H14" s="21">
        <v>19.945116955933681</v>
      </c>
      <c r="I14" s="21">
        <v>13.073756391622155</v>
      </c>
    </row>
    <row r="15" spans="2:9" x14ac:dyDescent="0.25">
      <c r="B15" s="19">
        <v>10</v>
      </c>
      <c r="C15" s="20" t="s">
        <v>50</v>
      </c>
      <c r="D15" s="21">
        <v>2.4924121092945892</v>
      </c>
      <c r="E15" s="21">
        <v>13.167861605512812</v>
      </c>
      <c r="F15" s="21">
        <v>12.805805608168296</v>
      </c>
      <c r="G15" s="21">
        <v>-2.9715543704765355</v>
      </c>
      <c r="H15" s="21">
        <v>21.544166470845315</v>
      </c>
      <c r="I15" s="21">
        <v>13.784609719345603</v>
      </c>
    </row>
    <row r="16" spans="2:9" x14ac:dyDescent="0.25">
      <c r="B16" s="19">
        <v>11</v>
      </c>
      <c r="C16" s="20" t="s">
        <v>13</v>
      </c>
      <c r="D16" s="21">
        <v>4.1856545986730103</v>
      </c>
      <c r="E16" s="21">
        <v>13.167861605512812</v>
      </c>
      <c r="F16" s="21">
        <v>5.7989131558151419</v>
      </c>
      <c r="G16" s="21">
        <v>-2.9715543704765355</v>
      </c>
      <c r="H16" s="21">
        <v>16.230516507870586</v>
      </c>
      <c r="I16" s="21">
        <v>6.7777172669924504</v>
      </c>
    </row>
    <row r="17" spans="2:9" x14ac:dyDescent="0.25">
      <c r="B17" s="19">
        <v>12</v>
      </c>
      <c r="C17" s="20" t="s">
        <v>14</v>
      </c>
      <c r="D17" s="21">
        <v>1.8267675315712828</v>
      </c>
      <c r="E17" s="21">
        <v>7.5319177282511536</v>
      </c>
      <c r="F17" s="21">
        <v>7.0372397961003728</v>
      </c>
      <c r="G17" s="21">
        <v>-2.9715543704765355</v>
      </c>
      <c r="H17" s="21">
        <v>11.164795366970928</v>
      </c>
      <c r="I17" s="21">
        <v>6.3252607440991824</v>
      </c>
    </row>
    <row r="18" spans="2:9" x14ac:dyDescent="0.25">
      <c r="B18" s="19">
        <v>13</v>
      </c>
      <c r="C18" s="20" t="s">
        <v>15</v>
      </c>
      <c r="D18" s="21">
        <v>4.1998238068006355</v>
      </c>
      <c r="E18" s="21">
        <v>5.0932970120264534</v>
      </c>
      <c r="F18" s="21">
        <v>4.432514261103405</v>
      </c>
      <c r="G18" s="21">
        <v>-2.9715543704765355</v>
      </c>
      <c r="H18" s="21">
        <v>9.2260916058460225</v>
      </c>
      <c r="I18" s="21">
        <v>2.9889489942348058</v>
      </c>
    </row>
    <row r="19" spans="2:9" x14ac:dyDescent="0.25">
      <c r="B19" s="19">
        <v>14</v>
      </c>
      <c r="C19" s="20" t="s">
        <v>16</v>
      </c>
      <c r="D19" s="21">
        <v>1.8398384497451188</v>
      </c>
      <c r="E19" s="21">
        <v>5.0932970120264534</v>
      </c>
      <c r="F19" s="21">
        <v>0.26041381934293029</v>
      </c>
      <c r="G19" s="21">
        <v>-2.9715543704765355</v>
      </c>
      <c r="H19" s="21">
        <v>2.6940058070300306</v>
      </c>
      <c r="I19" s="21">
        <v>-1.183151447525669</v>
      </c>
    </row>
    <row r="20" spans="2:9" x14ac:dyDescent="0.25">
      <c r="B20" s="19">
        <v>15</v>
      </c>
      <c r="C20" s="20" t="s">
        <v>17</v>
      </c>
      <c r="D20" s="21">
        <v>4.6875325749794721</v>
      </c>
      <c r="E20" s="21">
        <v>0.42338131601215667</v>
      </c>
      <c r="F20" s="21">
        <v>0</v>
      </c>
      <c r="G20" s="21">
        <v>-2.9715543704765355</v>
      </c>
      <c r="H20" s="21">
        <v>2.012345125711446</v>
      </c>
      <c r="I20" s="21">
        <v>-2.8445399756728884</v>
      </c>
    </row>
    <row r="21" spans="2:9" x14ac:dyDescent="0.25">
      <c r="B21" s="19">
        <v>16</v>
      </c>
      <c r="C21" s="20" t="s">
        <v>18</v>
      </c>
      <c r="D21" s="21">
        <v>3.7223848043486565</v>
      </c>
      <c r="E21" s="21">
        <v>-1.3664242016493739</v>
      </c>
      <c r="F21" s="21">
        <v>0</v>
      </c>
      <c r="G21" s="21">
        <v>-2.9715543704765355</v>
      </c>
      <c r="H21" s="21">
        <v>-0.20566650728244085</v>
      </c>
      <c r="I21" s="21">
        <v>-3.3814816309713476</v>
      </c>
    </row>
    <row r="22" spans="2:9" x14ac:dyDescent="0.25">
      <c r="B22" s="19">
        <v>17</v>
      </c>
      <c r="C22" s="20" t="s">
        <v>19</v>
      </c>
      <c r="D22" s="21">
        <v>2.689653472502445</v>
      </c>
      <c r="E22" s="21">
        <v>-1.4187642686307109</v>
      </c>
      <c r="F22" s="21">
        <v>0</v>
      </c>
      <c r="G22" s="21">
        <v>-2.9715543704765355</v>
      </c>
      <c r="H22" s="21">
        <v>-1.2750358860155879</v>
      </c>
      <c r="I22" s="21">
        <v>-3.3971836510657489</v>
      </c>
    </row>
    <row r="23" spans="2:9" x14ac:dyDescent="0.25">
      <c r="B23" s="19">
        <v>18</v>
      </c>
      <c r="C23" s="20" t="s">
        <v>20</v>
      </c>
      <c r="D23" s="21">
        <v>0.88212093215945675</v>
      </c>
      <c r="E23" s="21">
        <v>-0.79502889180611314</v>
      </c>
      <c r="F23" s="21">
        <v>0</v>
      </c>
      <c r="G23" s="21">
        <v>-2.9715543704765355</v>
      </c>
      <c r="H23" s="21">
        <v>-2.6459536625813578</v>
      </c>
      <c r="I23" s="21">
        <v>-3.2100630380183692</v>
      </c>
    </row>
    <row r="24" spans="2:9" x14ac:dyDescent="0.25">
      <c r="B24" s="19">
        <v>19</v>
      </c>
      <c r="C24" s="20" t="s">
        <v>21</v>
      </c>
      <c r="D24" s="21">
        <v>3.0791081151295399</v>
      </c>
      <c r="E24" s="21">
        <v>-8.0503639659393736E-2</v>
      </c>
      <c r="F24" s="21">
        <v>0</v>
      </c>
      <c r="G24" s="21">
        <v>-2.9715543704765355</v>
      </c>
      <c r="H24" s="21">
        <v>5.1201196891428769E-2</v>
      </c>
      <c r="I24" s="21">
        <v>-2.9957054623743535</v>
      </c>
    </row>
    <row r="25" spans="2:9" x14ac:dyDescent="0.25">
      <c r="B25" s="19">
        <v>20</v>
      </c>
      <c r="C25" s="20" t="s">
        <v>22</v>
      </c>
      <c r="D25" s="21">
        <v>8.5938931222926076</v>
      </c>
      <c r="E25" s="21">
        <v>-5.8059319066565189</v>
      </c>
      <c r="F25" s="21">
        <v>0</v>
      </c>
      <c r="G25" s="21">
        <v>-2.9715543704765355</v>
      </c>
      <c r="H25" s="21">
        <v>1.558186417156509</v>
      </c>
      <c r="I25" s="21">
        <v>-4.7133339424734908</v>
      </c>
    </row>
    <row r="26" spans="2:9" x14ac:dyDescent="0.25">
      <c r="B26" s="19">
        <v>21</v>
      </c>
      <c r="C26" s="20" t="s">
        <v>23</v>
      </c>
      <c r="D26" s="21">
        <v>5.7422636327530698</v>
      </c>
      <c r="E26" s="21">
        <v>-5.8717869290415114</v>
      </c>
      <c r="F26" s="21">
        <v>0</v>
      </c>
      <c r="G26" s="21">
        <v>-2.9715543704765355</v>
      </c>
      <c r="H26" s="21">
        <v>-1.3395415880525232</v>
      </c>
      <c r="I26" s="21">
        <v>-4.7330904491889889</v>
      </c>
    </row>
    <row r="27" spans="2:9" x14ac:dyDescent="0.25">
      <c r="B27" s="19">
        <v>22</v>
      </c>
      <c r="C27" s="20" t="s">
        <v>24</v>
      </c>
      <c r="D27" s="21">
        <v>1.9497909922327528</v>
      </c>
      <c r="E27" s="21">
        <v>1.5933783638450387</v>
      </c>
      <c r="F27" s="21">
        <v>-7.5518791498317173</v>
      </c>
      <c r="G27" s="21">
        <v>-2.9715543704765355</v>
      </c>
      <c r="H27" s="21">
        <v>-7.4582776733839733</v>
      </c>
      <c r="I27" s="21">
        <v>-10.045420011154741</v>
      </c>
    </row>
    <row r="28" spans="2:9" x14ac:dyDescent="0.25">
      <c r="B28" s="19">
        <v>23</v>
      </c>
      <c r="C28" s="20" t="s">
        <v>25</v>
      </c>
      <c r="D28" s="21">
        <v>-6.0552111452787978</v>
      </c>
      <c r="E28" s="21">
        <v>1.5933783638450387</v>
      </c>
      <c r="F28" s="21">
        <v>-6.0553592700768828</v>
      </c>
      <c r="G28" s="21">
        <v>-2.9715543704765355</v>
      </c>
      <c r="H28" s="21">
        <v>-13.96675993114069</v>
      </c>
      <c r="I28" s="21">
        <v>-8.5489001313999076</v>
      </c>
    </row>
    <row r="29" spans="2:9" x14ac:dyDescent="0.25">
      <c r="B29" s="19">
        <v>24</v>
      </c>
      <c r="C29" s="20" t="s">
        <v>26</v>
      </c>
      <c r="D29" s="21">
        <v>-2.5494999256556126</v>
      </c>
      <c r="E29" s="21">
        <v>1.5933783638450387</v>
      </c>
      <c r="F29" s="21">
        <v>0</v>
      </c>
      <c r="G29" s="21">
        <v>-2.9715543704765355</v>
      </c>
      <c r="H29" s="21">
        <v>-4.4056894414406207</v>
      </c>
      <c r="I29" s="21">
        <v>-2.4935408613230239</v>
      </c>
    </row>
    <row r="30" spans="2:9" x14ac:dyDescent="0.25">
      <c r="B30" s="19">
        <v>25</v>
      </c>
      <c r="C30" s="20" t="s">
        <v>27</v>
      </c>
      <c r="D30" s="21">
        <v>-1.6467010420455839</v>
      </c>
      <c r="E30" s="21">
        <v>-3.3557202222904263</v>
      </c>
      <c r="F30" s="21">
        <v>0</v>
      </c>
      <c r="G30" s="21">
        <v>-2.9715543704765355</v>
      </c>
      <c r="H30" s="21">
        <v>-6.9672595681254172</v>
      </c>
      <c r="I30" s="21">
        <v>-3.9782704371636632</v>
      </c>
    </row>
    <row r="31" spans="2:9" x14ac:dyDescent="0.25">
      <c r="B31" s="19">
        <v>26</v>
      </c>
      <c r="C31" s="20" t="s">
        <v>28</v>
      </c>
      <c r="D31" s="21">
        <v>-2.771083269292637</v>
      </c>
      <c r="E31" s="21">
        <v>-4.3780912951047251</v>
      </c>
      <c r="F31" s="21">
        <v>0</v>
      </c>
      <c r="G31" s="21">
        <v>-2.9715543704765355</v>
      </c>
      <c r="H31" s="21">
        <v>-8.8073015463424795</v>
      </c>
      <c r="I31" s="21">
        <v>-4.2849817590079526</v>
      </c>
    </row>
    <row r="32" spans="2:9" x14ac:dyDescent="0.25">
      <c r="B32" s="19">
        <v>27</v>
      </c>
      <c r="C32" s="20" t="s">
        <v>29</v>
      </c>
      <c r="D32" s="21">
        <v>-2.7592829121799052</v>
      </c>
      <c r="E32" s="21">
        <v>-8.3537729675105155</v>
      </c>
      <c r="F32" s="21">
        <v>0</v>
      </c>
      <c r="G32" s="21">
        <v>-2.9715543704765355</v>
      </c>
      <c r="H32" s="21">
        <v>-11.578478359913802</v>
      </c>
      <c r="I32" s="21">
        <v>-5.4776862607296906</v>
      </c>
    </row>
  </sheetData>
  <mergeCells count="1">
    <mergeCell ref="B4:C4"/>
  </mergeCells>
  <conditionalFormatting sqref="D6:I32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1" sqref="A11"/>
    </sheetView>
  </sheetViews>
  <sheetFormatPr defaultRowHeight="15" x14ac:dyDescent="0.25"/>
  <cols>
    <col min="1" max="1" width="16.28515625" bestFit="1" customWidth="1"/>
    <col min="2" max="2" width="19.7109375" customWidth="1"/>
    <col min="3" max="3" width="25" bestFit="1" customWidth="1"/>
  </cols>
  <sheetData>
    <row r="1" spans="1:3" x14ac:dyDescent="0.25">
      <c r="A1" s="23" t="s">
        <v>58</v>
      </c>
      <c r="B1" s="23" t="s">
        <v>59</v>
      </c>
      <c r="C1" s="27" t="s">
        <v>70</v>
      </c>
    </row>
    <row r="2" spans="1:3" x14ac:dyDescent="0.25">
      <c r="A2" s="14" t="s">
        <v>60</v>
      </c>
      <c r="B2" s="24">
        <v>5.9407020568366872E-3</v>
      </c>
      <c r="C2" s="25" t="s">
        <v>36</v>
      </c>
    </row>
    <row r="3" spans="1:3" x14ac:dyDescent="0.25">
      <c r="A3" s="14" t="s">
        <v>61</v>
      </c>
      <c r="B3" s="24">
        <v>0.12080193170391237</v>
      </c>
      <c r="C3" s="25" t="s">
        <v>36</v>
      </c>
    </row>
    <row r="4" spans="1:3" x14ac:dyDescent="0.25">
      <c r="A4" s="14" t="s">
        <v>62</v>
      </c>
      <c r="B4" s="24">
        <v>0.33271095181662536</v>
      </c>
      <c r="C4" s="25" t="s">
        <v>36</v>
      </c>
    </row>
    <row r="5" spans="1:3" x14ac:dyDescent="0.25">
      <c r="A5" s="14" t="s">
        <v>63</v>
      </c>
      <c r="B5" s="24">
        <v>0.3431505310919602</v>
      </c>
      <c r="C5" s="25" t="s">
        <v>41</v>
      </c>
    </row>
    <row r="6" spans="1:3" x14ac:dyDescent="0.25">
      <c r="A6" s="14" t="s">
        <v>64</v>
      </c>
      <c r="B6" s="24">
        <v>0.38784429396171122</v>
      </c>
      <c r="C6" s="25" t="s">
        <v>41</v>
      </c>
    </row>
    <row r="7" spans="1:3" x14ac:dyDescent="0.25">
      <c r="A7" s="14" t="s">
        <v>65</v>
      </c>
      <c r="B7" s="24">
        <v>0.42901664263030809</v>
      </c>
      <c r="C7" s="25" t="s">
        <v>36</v>
      </c>
    </row>
    <row r="8" spans="1:3" x14ac:dyDescent="0.25">
      <c r="A8" s="14" t="s">
        <v>66</v>
      </c>
      <c r="B8" s="24">
        <v>0.63125352787542754</v>
      </c>
      <c r="C8" s="25" t="s">
        <v>36</v>
      </c>
    </row>
    <row r="9" spans="1:3" x14ac:dyDescent="0.25">
      <c r="A9" s="14" t="s">
        <v>67</v>
      </c>
      <c r="B9" s="24">
        <v>0.67903457635087427</v>
      </c>
      <c r="C9" s="25" t="s">
        <v>36</v>
      </c>
    </row>
    <row r="10" spans="1:3" x14ac:dyDescent="0.25">
      <c r="A10" s="25" t="s">
        <v>72</v>
      </c>
      <c r="B10" s="26"/>
      <c r="C10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faac5d55-1921-421f-aaab-07690666a227">
      <UserInfo>
        <DisplayName>UK\stuart.boyle</DisplayName>
        <AccountId>253</AccountId>
        <AccountType/>
      </UserInfo>
    </Document_x0020_Owner>
    <Original_x0020_Upload_x0020_Date xmlns="faac5d55-1921-421f-aaab-07690666a227">2015-02-03T00:00:00+00:00</Original_x0020_Upload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79796030E0745AF0C5DD8AB7C9DB4" ma:contentTypeVersion="3" ma:contentTypeDescription="Create a new document." ma:contentTypeScope="" ma:versionID="9a3e1d7f288bcbf2a5030b15acffb71e">
  <xsd:schema xmlns:xsd="http://www.w3.org/2001/XMLSchema" xmlns:xs="http://www.w3.org/2001/XMLSchema" xmlns:p="http://schemas.microsoft.com/office/2006/metadata/properties" xmlns:ns2="faac5d55-1921-421f-aaab-07690666a227" targetNamespace="http://schemas.microsoft.com/office/2006/metadata/properties" ma:root="true" ma:fieldsID="1fc64e5b8d4eab27e6bd455c55b46aa4" ns2:_="">
    <xsd:import namespace="faac5d55-1921-421f-aaab-07690666a227"/>
    <xsd:element name="properties">
      <xsd:complexType>
        <xsd:sequence>
          <xsd:element name="documentManagement">
            <xsd:complexType>
              <xsd:all>
                <xsd:element ref="ns2:Original_x0020_Upload_x0020_Date" minOccurs="0"/>
                <xsd:element ref="ns2:Document_x0020_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c5d55-1921-421f-aaab-07690666a227" elementFormDefault="qualified">
    <xsd:import namespace="http://schemas.microsoft.com/office/2006/documentManagement/types"/>
    <xsd:import namespace="http://schemas.microsoft.com/office/infopath/2007/PartnerControls"/>
    <xsd:element name="Original_x0020_Upload_x0020_Date" ma:index="8" nillable="true" ma:displayName="Original Upload Date" ma:format="DateOnly" ma:internalName="Original_x0020_Upload_x0020_Date">
      <xsd:simpleType>
        <xsd:restriction base="dms:DateTime"/>
      </xsd:simpleType>
    </xsd:element>
    <xsd:element name="Document_x0020_Owner" ma:index="9" nillable="true" ma:displayName="Document Owner" ma:list="UserInfo" ma:SharePointGroup="0" ma:internalName="Document_x0020_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4CF8BC-5ED2-48C7-8DC6-704A89EDE58E}"/>
</file>

<file path=customXml/itemProps2.xml><?xml version="1.0" encoding="utf-8"?>
<ds:datastoreItem xmlns:ds="http://schemas.openxmlformats.org/officeDocument/2006/customXml" ds:itemID="{24A85CB6-B378-4156-8EF0-3CAD65E74116}"/>
</file>

<file path=customXml/itemProps3.xml><?xml version="1.0" encoding="utf-8"?>
<ds:datastoreItem xmlns:ds="http://schemas.openxmlformats.org/officeDocument/2006/customXml" ds:itemID="{536F620E-E54B-4D84-8033-3A5301DCB9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CMP 213 WACM2 Calculator</vt:lpstr>
      <vt:lpstr>2016-17</vt:lpstr>
      <vt:lpstr>2017-18</vt:lpstr>
      <vt:lpstr>2018-19</vt:lpstr>
      <vt:lpstr>2019-20</vt:lpstr>
      <vt:lpstr>ALF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 2015 CMP213 Tariff Calculator</dc:title>
  <dc:creator>amy.boast</dc:creator>
  <cp:lastModifiedBy>Stuart Boyle</cp:lastModifiedBy>
  <dcterms:created xsi:type="dcterms:W3CDTF">2013-09-05T14:52:26Z</dcterms:created>
  <dcterms:modified xsi:type="dcterms:W3CDTF">2015-02-03T16:57:26Z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0x0101000FB79796030E0745AF0C5DD8AB7C9DB4</vt:lpwstr>
  </property>
</Properties>
</file>