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1"/>
  <bookViews>
    <workbookView xWindow="0" yWindow="0" windowWidth="19200" windowHeight="11760"/>
  </bookViews>
  <sheets>
    <sheet name="Submission Sheet" sheetId="5" r:id="rId1"/>
    <sheet name="Auto" sheetId="4" state="hidden" r:id="rId2"/>
    <sheet name="Calendar" sheetId="8" state="hidden" r:id="rId3"/>
    <sheet name="Drop down boxes" sheetId="9" state="hidden" r:id="rId4"/>
  </sheets>
  <functionGroups builtInGroupCount="17"/>
  <definedNames>
    <definedName name="_xlnm._FilterDatabase" localSheetId="0" hidden="1">'Submission Sheet'!$A$7:$AP$53</definedName>
    <definedName name="In_Range">'Submission Sheet'!$1:$1048576</definedName>
  </definedNames>
  <calcPr calcId="145621"/>
</workbook>
</file>

<file path=xl/calcChain.xml><?xml version="1.0" encoding="utf-8"?>
<calcChain xmlns="http://schemas.openxmlformats.org/spreadsheetml/2006/main">
  <c r="G23" i="9" l="1"/>
  <c r="B2" i="9"/>
  <c r="D3" i="9" s="1"/>
  <c r="H6" i="5" s="1"/>
  <c r="B39" i="8"/>
  <c r="T53" i="5"/>
  <c r="Q53" i="5"/>
  <c r="N53" i="5"/>
  <c r="J53" i="5"/>
  <c r="T52" i="5"/>
  <c r="Q52" i="5"/>
  <c r="N52" i="5"/>
  <c r="J52" i="5"/>
  <c r="T51" i="5"/>
  <c r="Q51" i="5"/>
  <c r="N51" i="5"/>
  <c r="J51" i="5"/>
  <c r="T50" i="5"/>
  <c r="Q50" i="5"/>
  <c r="N50" i="5"/>
  <c r="J50" i="5"/>
  <c r="T49" i="5"/>
  <c r="Q49" i="5"/>
  <c r="N49" i="5"/>
  <c r="J49" i="5"/>
  <c r="T48" i="5"/>
  <c r="Q48" i="5"/>
  <c r="N48" i="5"/>
  <c r="J48" i="5"/>
  <c r="T47" i="5"/>
  <c r="Q47" i="5"/>
  <c r="N47" i="5"/>
  <c r="J47" i="5"/>
  <c r="T46" i="5"/>
  <c r="Q46" i="5"/>
  <c r="N46" i="5"/>
  <c r="J46" i="5"/>
  <c r="T45" i="5"/>
  <c r="Q45" i="5"/>
  <c r="N45" i="5"/>
  <c r="J45" i="5"/>
  <c r="T44" i="5"/>
  <c r="Q44" i="5"/>
  <c r="N44" i="5"/>
  <c r="J44" i="5"/>
  <c r="T43" i="5"/>
  <c r="Q43" i="5"/>
  <c r="N43" i="5"/>
  <c r="J43" i="5"/>
  <c r="T42" i="5"/>
  <c r="Q42" i="5"/>
  <c r="N42" i="5"/>
  <c r="J42" i="5"/>
  <c r="T41" i="5"/>
  <c r="Q41" i="5"/>
  <c r="N41" i="5"/>
  <c r="J41" i="5"/>
  <c r="T40" i="5"/>
  <c r="Q40" i="5"/>
  <c r="N40" i="5"/>
  <c r="J40" i="5"/>
  <c r="T39" i="5"/>
  <c r="Q39" i="5"/>
  <c r="N39" i="5"/>
  <c r="J39" i="5"/>
  <c r="T38" i="5"/>
  <c r="Q38" i="5"/>
  <c r="N38" i="5"/>
  <c r="J38" i="5"/>
  <c r="T37" i="5"/>
  <c r="Q37" i="5"/>
  <c r="N37" i="5"/>
  <c r="J37" i="5"/>
  <c r="T36" i="5"/>
  <c r="Q36" i="5"/>
  <c r="N36" i="5"/>
  <c r="J36" i="5"/>
  <c r="AI35" i="5"/>
  <c r="AG35" i="5"/>
  <c r="AF35" i="5"/>
  <c r="AE35" i="5"/>
  <c r="AD35" i="5"/>
  <c r="T35" i="5"/>
  <c r="Q35" i="5"/>
  <c r="N35" i="5"/>
  <c r="J35" i="5"/>
  <c r="T34" i="5"/>
  <c r="Q34" i="5"/>
  <c r="N34" i="5"/>
  <c r="J34" i="5"/>
  <c r="T33" i="5"/>
  <c r="Q33" i="5"/>
  <c r="N33" i="5"/>
  <c r="J33" i="5"/>
  <c r="T32" i="5"/>
  <c r="Q32" i="5"/>
  <c r="N32" i="5"/>
  <c r="J32" i="5"/>
  <c r="T31" i="5"/>
  <c r="Q31" i="5"/>
  <c r="N31" i="5"/>
  <c r="J31" i="5"/>
  <c r="T30" i="5"/>
  <c r="Q30" i="5"/>
  <c r="N30" i="5"/>
  <c r="J30" i="5"/>
  <c r="T29" i="5"/>
  <c r="Q29" i="5"/>
  <c r="N29" i="5"/>
  <c r="J29" i="5"/>
  <c r="T28" i="5"/>
  <c r="Q28" i="5"/>
  <c r="N28" i="5"/>
  <c r="J28" i="5"/>
  <c r="T27" i="5"/>
  <c r="Q27" i="5"/>
  <c r="N27" i="5"/>
  <c r="J27" i="5"/>
  <c r="T26" i="5"/>
  <c r="Q26" i="5"/>
  <c r="N26" i="5"/>
  <c r="J26" i="5"/>
  <c r="T25" i="5"/>
  <c r="Q25" i="5"/>
  <c r="N25" i="5"/>
  <c r="J25" i="5"/>
  <c r="T24" i="5"/>
  <c r="Q24" i="5"/>
  <c r="N24" i="5"/>
  <c r="J24" i="5"/>
  <c r="T23" i="5"/>
  <c r="Q23" i="5"/>
  <c r="N23" i="5"/>
  <c r="J23" i="5"/>
  <c r="T22" i="5"/>
  <c r="Q22" i="5"/>
  <c r="N22" i="5"/>
  <c r="J22" i="5"/>
  <c r="T21" i="5"/>
  <c r="Q21" i="5"/>
  <c r="N21" i="5"/>
  <c r="J21" i="5"/>
  <c r="T20" i="5"/>
  <c r="Q20" i="5"/>
  <c r="N20" i="5"/>
  <c r="J20" i="5"/>
  <c r="T19" i="5"/>
  <c r="Q19" i="5"/>
  <c r="N19" i="5"/>
  <c r="J19" i="5"/>
  <c r="T18" i="5"/>
  <c r="Q18" i="5"/>
  <c r="N18" i="5"/>
  <c r="J18" i="5"/>
  <c r="T17" i="5"/>
  <c r="Q17" i="5"/>
  <c r="N17" i="5"/>
  <c r="J17" i="5"/>
  <c r="T16" i="5"/>
  <c r="Q16" i="5"/>
  <c r="N16" i="5"/>
  <c r="J16" i="5"/>
  <c r="T15" i="5"/>
  <c r="Q15" i="5"/>
  <c r="N15" i="5"/>
  <c r="J15" i="5"/>
  <c r="T14" i="5"/>
  <c r="Q14" i="5"/>
  <c r="N14" i="5"/>
  <c r="J14" i="5"/>
  <c r="T13" i="5"/>
  <c r="Q13" i="5"/>
  <c r="N13" i="5"/>
  <c r="J13" i="5"/>
  <c r="T12" i="5"/>
  <c r="Q12" i="5"/>
  <c r="N12" i="5"/>
  <c r="J12" i="5"/>
  <c r="T11" i="5"/>
  <c r="Q11" i="5"/>
  <c r="N11" i="5"/>
  <c r="J11" i="5"/>
  <c r="T10" i="5"/>
  <c r="Q10" i="5"/>
  <c r="N10" i="5"/>
  <c r="J10" i="5"/>
  <c r="T9" i="5"/>
  <c r="Q9" i="5"/>
  <c r="N9" i="5"/>
  <c r="J9" i="5"/>
  <c r="T8" i="5"/>
  <c r="Q8" i="5"/>
  <c r="N8" i="5"/>
  <c r="J8" i="5"/>
  <c r="E7" i="5"/>
  <c r="D2" i="9" l="1"/>
  <c r="H7" i="5"/>
  <c r="C39" i="8"/>
  <c r="C40" i="8" s="1"/>
  <c r="E2" i="9"/>
  <c r="I6" i="5" s="1"/>
  <c r="I7" i="5" s="1"/>
  <c r="A7" i="5" l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J6" i="5"/>
  <c r="J7" i="5"/>
</calcChain>
</file>

<file path=xl/comments1.xml><?xml version="1.0" encoding="utf-8"?>
<comments xmlns="http://schemas.openxmlformats.org/spreadsheetml/2006/main">
  <authors>
    <author>National Grid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M3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3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H5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5" author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<sst xmlns="http://schemas.openxmlformats.org/spreadsheetml/2006/main" count="608" uniqueCount="200">
  <si>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</si>
  <si>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</si>
  <si>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</si>
  <si>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</si>
  <si>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</si>
  <si>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</si>
  <si>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</si>
  <si>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</si>
  <si>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</si>
  <si>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</si>
  <si>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</si>
  <si>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</si>
  <si>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</si>
  <si>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Response Energy Fee (Non-BM only) (£/MW/h)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</si>
  <si>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</si>
  <si>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</si>
  <si>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</si>
  <si>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</si>
  <si>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</si>
  <si>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</si>
  <si>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</si>
  <si>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Other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</si>
  <si>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</si>
  <si>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</si>
  <si>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</si>
  <si>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</si>
  <si>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</si>
  <si>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</si>
  <si>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</si>
  <si>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</si>
  <si>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</si>
  <si>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</si>
  <si>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</si>
  <si>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</si>
  <si>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</si>
  <si>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</si>
  <si>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</si>
  <si>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t xml:space="preserve"> </t>
  </si>
  <si>
    <t>Tender Round</t>
  </si>
  <si>
    <t>Volume of Response Tendered</t>
  </si>
  <si>
    <t>Generation Type</t>
  </si>
  <si>
    <t>Please state if this is an all or nothing bid.
Clearly reference what lines are included in each all or nothing bid</t>
  </si>
  <si>
    <t>Path to the Tenders Folder</t>
  </si>
  <si>
    <t xml:space="preserve">Non-Dynamic Providers                                              </t>
  </si>
  <si>
    <t>DNO connection</t>
  </si>
  <si>
    <t>TO connection</t>
  </si>
  <si>
    <t>TO connection  /  DNO connection</t>
  </si>
  <si>
    <t>Gas</t>
  </si>
  <si>
    <t>Hydro</t>
  </si>
  <si>
    <t>Diesel</t>
  </si>
  <si>
    <t>Bio Fuel</t>
  </si>
  <si>
    <t>Coal</t>
  </si>
  <si>
    <t>Wind</t>
  </si>
  <si>
    <t>Solar</t>
  </si>
  <si>
    <t>Battery</t>
  </si>
  <si>
    <t>Interconnector</t>
  </si>
  <si>
    <t>DSF: Storage (for export)</t>
  </si>
  <si>
    <t>S:\OandT\EBandET\Contracts\Services &amp; Projects\Firm Frequency Response Service\FFR spreadshhet test\Ariba Received</t>
  </si>
  <si>
    <t>Tendered Prices***</t>
  </si>
  <si>
    <t>Start Date</t>
  </si>
  <si>
    <t>End Date</t>
  </si>
  <si>
    <t>Tendered Period 
(dd.mm.yy - dd.mm.yy)</t>
  </si>
  <si>
    <t>Tendered Frames per Service Day</t>
  </si>
  <si>
    <t>TODAY:</t>
  </si>
  <si>
    <t>Today's date</t>
  </si>
  <si>
    <t>Start dates</t>
  </si>
  <si>
    <t>End dates</t>
  </si>
  <si>
    <t>Dual Fuel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</si>
  <si>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</si>
  <si>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</si>
  <si>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</si>
  <si>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</si>
  <si>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</si>
  <si>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Today: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</si>
  <si>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</si>
  <si>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</si>
  <si>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</si>
  <si>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</si>
  <si>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</si>
  <si>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</si>
  <si>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</si>
  <si>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</si>
  <si>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</si>
  <si>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</si>
  <si>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</si>
  <si>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</si>
  <si>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</si>
  <si>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</si>
  <si>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</si>
  <si>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</si>
  <si>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</si>
  <si>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</si>
  <si>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</si>
  <si>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</si>
  <si>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</si>
  <si>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</si>
  <si>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</si>
  <si>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</si>
  <si>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</si>
  <si>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</si>
  <si>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</si>
  <si>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</si>
  <si>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</si>
  <si>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</si>
  <si>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</si>
  <si>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</si>
  <si>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</si>
  <si>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</si>
  <si>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</si>
  <si>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</si>
  <si>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</si>
  <si>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</si>
  <si>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Yes</t>
  </si>
  <si>
    <t>N/A</t>
  </si>
  <si>
    <t>First Hydro Company</t>
  </si>
  <si>
    <t>DINO-1</t>
  </si>
  <si>
    <t>YES</t>
  </si>
  <si>
    <t>NO</t>
  </si>
  <si>
    <t>RWE Generation UK plc</t>
  </si>
  <si>
    <t>DIDCB05Z</t>
  </si>
  <si>
    <t>AoN with line below</t>
  </si>
  <si>
    <t xml:space="preserve">7-8 mins required to transition between PLPs
</t>
  </si>
  <si>
    <t>AoN with line above</t>
  </si>
  <si>
    <t>7-8 mins required to transition between PLPs.
Multiple PLPs will be required due to ambient conditions - no loss of FR capability.
Full Load operation, PLP=MEL.</t>
  </si>
  <si>
    <t>ScottishPower</t>
  </si>
  <si>
    <t>T_DAMC-1</t>
  </si>
  <si>
    <t>A</t>
  </si>
  <si>
    <t xml:space="preserve">Station needs 20 minutes to ramp between PLPs of overnight and daytime tenders. Either A or B. Station declared MEL may be below Minimum MEL due to high ambient temperature, however Frequency Response will be maintained. </t>
  </si>
  <si>
    <t xml:space="preserve">Station needs 20 minutes to ramp between PLPs of overnight and daytime tenders. Either A or B.  Station declared MEL may be below Minimum MEL due to high ambient temperature, however Frequency Response will be maintained. </t>
  </si>
  <si>
    <t>B</t>
  </si>
  <si>
    <t xml:space="preserve"> Either A or B. </t>
  </si>
  <si>
    <t>Energy Pool</t>
  </si>
  <si>
    <t>EPFFR-1</t>
  </si>
  <si>
    <t>Mutually exclusive of B. High 30mins only</t>
  </si>
  <si>
    <t>Mutually exclusive of A. High 30mins only</t>
  </si>
  <si>
    <t>KiWi Power Ltd</t>
  </si>
  <si>
    <t>KIWID-1</t>
  </si>
  <si>
    <t>KIWIS-1</t>
  </si>
  <si>
    <t>Limejump Ltd</t>
  </si>
  <si>
    <t>LJDYN-3</t>
  </si>
  <si>
    <t>Limejump Virtual 9</t>
  </si>
  <si>
    <t>LJDYW-1</t>
  </si>
  <si>
    <t>LJDYN-7</t>
  </si>
  <si>
    <t>LJDYN-5</t>
  </si>
  <si>
    <t>LJDYN-6</t>
  </si>
  <si>
    <t>LJDYP-2</t>
  </si>
  <si>
    <t>LJDYN-1</t>
  </si>
  <si>
    <t>H only for 30mins</t>
  </si>
  <si>
    <t>H only for 30mins, only one of 104.003, 104.004</t>
  </si>
  <si>
    <t>H only for 30mins, only one of 104.015, 104.016</t>
  </si>
  <si>
    <t>LJFFR-1</t>
  </si>
  <si>
    <t>LJFFR-2</t>
  </si>
  <si>
    <t>Only one of 104.005, 104.006</t>
  </si>
  <si>
    <t>Only one of 104.007, 104.008</t>
  </si>
  <si>
    <t>Noriker Unity</t>
  </si>
  <si>
    <t>NKPU-5</t>
  </si>
  <si>
    <t>hybrid</t>
  </si>
  <si>
    <t>additional volume</t>
  </si>
  <si>
    <t>Open Energi Ltd</t>
  </si>
  <si>
    <t>OPEN-1</t>
  </si>
  <si>
    <t xml:space="preserve">DSF: Load response </t>
  </si>
  <si>
    <t>Mutually exclusive of A</t>
  </si>
  <si>
    <t>PeakGen</t>
  </si>
  <si>
    <t>PGFFR-7</t>
  </si>
  <si>
    <t>PGFFR-8</t>
  </si>
  <si>
    <t>PGFFR-5</t>
  </si>
  <si>
    <t>PGFFR-9</t>
  </si>
  <si>
    <t>REstore Flexpond UK Ltd.</t>
  </si>
  <si>
    <t>REST-1</t>
  </si>
  <si>
    <t>RESTFFR-1</t>
  </si>
  <si>
    <t>Upside Energy</t>
  </si>
  <si>
    <t>UPEN-1</t>
  </si>
  <si>
    <t>Buxton Power Limited</t>
  </si>
  <si>
    <t>BPLFFR-1</t>
  </si>
  <si>
    <t>NG1 Power Limited</t>
  </si>
  <si>
    <t>NG1FFR-1</t>
  </si>
  <si>
    <t>Waterswallows Power Limited</t>
  </si>
  <si>
    <t>WPLFFR-1</t>
  </si>
  <si>
    <t>Electricity North West Ltd</t>
  </si>
  <si>
    <t>ENWL-1</t>
  </si>
  <si>
    <t>Keystone Power Ltd</t>
  </si>
  <si>
    <t>PLYM-FFR</t>
  </si>
  <si>
    <t>planning now approved night ops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</si>
  <si>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</si>
  <si>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Status</t>
  </si>
  <si>
    <t>Rejection Code</t>
  </si>
  <si>
    <t>Rejected</t>
  </si>
  <si>
    <t>Accepted</t>
  </si>
  <si>
    <t>Indication of FFR results for tender round 104, accepted tenders will be officially notified via issued acceptance letter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</si>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</sst>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7F7F7F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872">
    <xf numFmtId="0" fontId="0" fillId="0" borderId="0"/>
    <xf numFmtId="0" fontId="7" fillId="0" borderId="0"/>
    <xf numFmtId="0" fontId="8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6" fillId="0" borderId="0"/>
    <xf numFmtId="0" fontId="2" fillId="0" borderId="0"/>
    <xf numFmtId="0" fontId="6" fillId="28" borderId="17" applyNumberFormat="0" applyFont="0" applyAlignment="0" applyProtection="0"/>
    <xf numFmtId="0" fontId="22" fillId="25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2" fillId="0" borderId="0"/>
    <xf numFmtId="0" fontId="6" fillId="28" borderId="17" applyNumberFormat="0" applyFont="0" applyAlignment="0" applyProtection="0"/>
    <xf numFmtId="0" fontId="22" fillId="25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2" fillId="0" borderId="0"/>
    <xf numFmtId="0" fontId="6" fillId="28" borderId="17" applyNumberFormat="0" applyFont="0" applyAlignment="0" applyProtection="0"/>
    <xf numFmtId="0" fontId="22" fillId="25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28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8" borderId="17" applyNumberFormat="0" applyFont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2" fillId="25" borderId="11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0" fontId="13" fillId="26" borderId="12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19" fillId="12" borderId="11" applyNumberFormat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28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0" fontId="9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7" fontId="6" fillId="0" borderId="0" applyFont="0" applyFill="0" applyBorder="0" applyAlignment="0" applyProtection="0"/>
    <xf numFmtId="0" fontId="26" fillId="0" borderId="0"/>
    <xf numFmtId="0" fontId="26" fillId="0" borderId="0"/>
    <xf numFmtId="0" fontId="6" fillId="0" borderId="0"/>
    <xf numFmtId="0" fontId="9" fillId="0" borderId="0"/>
    <xf numFmtId="0" fontId="9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 applyNumberFormat="0" applyFill="0" applyBorder="0" applyAlignment="0" applyProtection="0"/>
  </cellStyleXfs>
  <cellXfs count="181">
    <xf numFmtId="0" fontId="0" fillId="0" borderId="0" xfId="0"/>
    <xf numFmtId="17" fontId="0" fillId="31" borderId="23" xfId="0" applyNumberFormat="1" applyFill="1" applyBorder="1" applyProtection="1">
      <protection hidden="1"/>
    </xf>
    <xf numFmtId="17" fontId="0" fillId="0" borderId="0" xfId="0" applyNumberFormat="1" applyFill="1" applyProtection="1">
      <protection hidden="1"/>
    </xf>
    <xf numFmtId="17" fontId="0" fillId="32" borderId="0" xfId="0" applyNumberFormat="1" applyFill="1" applyProtection="1">
      <protection hidden="1"/>
    </xf>
    <xf numFmtId="17" fontId="0" fillId="0" borderId="23" xfId="0" applyNumberFormat="1" applyFill="1" applyBorder="1" applyProtection="1">
      <protection hidden="1"/>
    </xf>
    <xf numFmtId="17" fontId="0" fillId="32" borderId="23" xfId="0" applyNumberFormat="1" applyFill="1" applyBorder="1" applyProtection="1">
      <protection hidden="1"/>
    </xf>
    <xf numFmtId="17" fontId="0" fillId="33" borderId="0" xfId="0" applyNumberFormat="1" applyFill="1" applyProtection="1">
      <protection hidden="1"/>
    </xf>
    <xf numFmtId="0" fontId="0" fillId="0" borderId="0" xfId="0" applyProtection="1">
      <protection hidden="1"/>
    </xf>
    <xf numFmtId="17" fontId="0" fillId="33" borderId="23" xfId="0" applyNumberFormat="1" applyFill="1" applyBorder="1" applyProtection="1">
      <protection hidden="1"/>
    </xf>
    <xf numFmtId="0" fontId="0" fillId="0" borderId="23" xfId="0" applyBorder="1" applyProtection="1">
      <protection hidden="1"/>
    </xf>
    <xf numFmtId="0" fontId="27" fillId="0" borderId="0" xfId="0" applyFont="1" applyProtection="1">
      <protection hidden="1"/>
    </xf>
    <xf numFmtId="0" fontId="0" fillId="0" borderId="0" xfId="0" applyFont="1" applyProtection="1">
      <protection hidden="1"/>
    </xf>
    <xf numFmtId="14" fontId="27" fillId="0" borderId="0" xfId="0" applyNumberFormat="1" applyFont="1" applyFill="1" applyProtection="1">
      <protection hidden="1"/>
    </xf>
    <xf numFmtId="14" fontId="0" fillId="34" borderId="0" xfId="0" applyNumberFormat="1" applyFill="1" applyProtection="1">
      <protection hidden="1"/>
    </xf>
    <xf numFmtId="14" fontId="0" fillId="0" borderId="0" xfId="0" applyNumberFormat="1" applyProtection="1">
      <protection hidden="1"/>
    </xf>
    <xf numFmtId="14" fontId="27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28" fillId="0" borderId="1" xfId="48" applyFont="1" applyBorder="1" applyAlignment="1" applyProtection="1">
      <alignment vertical="center"/>
      <protection hidden="1"/>
    </xf>
    <xf numFmtId="0" fontId="6" fillId="0" borderId="0" xfId="48" applyAlignment="1" applyProtection="1">
      <alignment horizontal="left" vertical="center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6" fillId="30" borderId="1" xfId="48" applyFont="1" applyFill="1" applyBorder="1" applyAlignment="1" applyProtection="1">
      <alignment horizontal="left" vertical="center"/>
      <protection hidden="1"/>
    </xf>
    <xf numFmtId="0" fontId="6" fillId="0" borderId="0" xfId="48" applyAlignment="1" applyProtection="1">
      <alignment vertical="center"/>
      <protection hidden="1"/>
    </xf>
    <xf numFmtId="0" fontId="6" fillId="0" borderId="0" xfId="48" applyFill="1" applyAlignment="1" applyProtection="1">
      <alignment horizontal="left" vertical="center"/>
      <protection hidden="1"/>
    </xf>
    <xf numFmtId="0" fontId="6" fillId="0" borderId="0" xfId="48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17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49" fontId="5" fillId="3" borderId="21" xfId="0" applyNumberFormat="1" applyFont="1" applyFill="1" applyBorder="1" applyAlignment="1" applyProtection="1">
      <alignment horizontal="left" vertical="center"/>
      <protection hidden="1"/>
    </xf>
    <xf numFmtId="49" fontId="5" fillId="3" borderId="2" xfId="0" applyNumberFormat="1" applyFont="1" applyFill="1" applyBorder="1" applyAlignment="1" applyProtection="1">
      <alignment horizontal="left" vertical="center"/>
      <protection hidden="1"/>
    </xf>
    <xf numFmtId="49" fontId="5" fillId="3" borderId="22" xfId="0" applyNumberFormat="1" applyFont="1" applyFill="1" applyBorder="1" applyAlignment="1" applyProtection="1">
      <alignment horizontal="left" vertical="center"/>
      <protection hidden="1"/>
    </xf>
    <xf numFmtId="0" fontId="5" fillId="5" borderId="6" xfId="0" applyFont="1" applyFill="1" applyBorder="1" applyAlignment="1" applyProtection="1">
      <alignment horizontal="left" vertical="center"/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6" fillId="35" borderId="1" xfId="0" applyFont="1" applyFill="1" applyBorder="1" applyAlignment="1" applyProtection="1">
      <alignment horizontal="center" vertical="center" wrapText="1"/>
      <protection hidden="1"/>
    </xf>
    <xf numFmtId="1" fontId="28" fillId="35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35" borderId="1" xfId="0" applyFont="1" applyFill="1" applyBorder="1" applyAlignment="1" applyProtection="1">
      <alignment horizontal="center" vertical="center" wrapText="1"/>
      <protection locked="0"/>
    </xf>
    <xf numFmtId="14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29" borderId="1" xfId="0" applyFont="1" applyFill="1" applyBorder="1" applyAlignment="1" applyProtection="1">
      <alignment horizontal="center" vertical="center" wrapText="1"/>
      <protection hidden="1"/>
    </xf>
    <xf numFmtId="0" fontId="30" fillId="29" borderId="1" xfId="0" applyFont="1" applyFill="1" applyBorder="1" applyAlignment="1" applyProtection="1">
      <alignment horizontal="center" vertical="center" wrapText="1"/>
      <protection hidden="1"/>
    </xf>
    <xf numFmtId="20" fontId="28" fillId="29" borderId="1" xfId="0" applyNumberFormat="1" applyFont="1" applyFill="1" applyBorder="1" applyAlignment="1" applyProtection="1">
      <alignment horizontal="center" vertical="center" wrapText="1"/>
      <protection hidden="1"/>
    </xf>
    <xf numFmtId="20" fontId="30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quotePrefix="1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2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1" fontId="28" fillId="0" borderId="20" xfId="0" applyNumberFormat="1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14" fontId="28" fillId="29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left" vertical="center"/>
      <protection hidden="1"/>
    </xf>
    <xf numFmtId="49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vertical="center"/>
      <protection hidden="1"/>
    </xf>
    <xf numFmtId="0" fontId="4" fillId="2" borderId="21" xfId="0" applyFont="1" applyFill="1" applyBorder="1" applyAlignment="1" applyProtection="1">
      <protection hidden="1"/>
    </xf>
    <xf numFmtId="0" fontId="4" fillId="2" borderId="2" xfId="0" applyFont="1" applyFill="1" applyBorder="1" applyAlignment="1" applyProtection="1"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4" fillId="5" borderId="21" xfId="0" applyFont="1" applyFill="1" applyBorder="1" applyAlignment="1" applyProtection="1">
      <alignment vertical="center"/>
      <protection hidden="1"/>
    </xf>
    <xf numFmtId="0" fontId="4" fillId="5" borderId="22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33" fillId="0" borderId="20" xfId="3871" applyFont="1" applyBorder="1" applyAlignment="1" applyProtection="1">
      <alignment horizontal="center" vertical="center" wrapText="1"/>
      <protection locked="0"/>
    </xf>
    <xf numFmtId="1" fontId="28" fillId="0" borderId="20" xfId="3871" applyNumberFormat="1" applyFont="1" applyBorder="1" applyAlignment="1" applyProtection="1">
      <alignment horizontal="center" vertical="center" wrapText="1"/>
      <protection locked="0"/>
    </xf>
    <xf numFmtId="0" fontId="34" fillId="0" borderId="20" xfId="3871" applyFont="1" applyBorder="1" applyAlignment="1" applyProtection="1">
      <alignment horizontal="center" vertical="center" wrapText="1"/>
      <protection locked="0"/>
    </xf>
    <xf numFmtId="166" fontId="30" fillId="0" borderId="20" xfId="0" applyNumberFormat="1" applyFont="1" applyBorder="1" applyProtection="1">
      <protection hidden="1"/>
    </xf>
    <xf numFmtId="166" fontId="30" fillId="0" borderId="1" xfId="0" applyNumberFormat="1" applyFont="1" applyBorder="1" applyProtection="1">
      <protection hidden="1"/>
    </xf>
    <xf numFmtId="0" fontId="35" fillId="0" borderId="20" xfId="3871" applyFont="1" applyBorder="1" applyAlignment="1" applyProtection="1">
      <alignment horizontal="center"/>
      <protection locked="0"/>
    </xf>
    <xf numFmtId="0" fontId="35" fillId="0" borderId="20" xfId="3871" applyFont="1" applyBorder="1" applyAlignment="1" applyProtection="1">
      <alignment horizontal="center" wrapText="1"/>
      <protection locked="0"/>
    </xf>
    <xf numFmtId="166" fontId="30" fillId="35" borderId="1" xfId="0" applyNumberFormat="1" applyFont="1" applyFill="1" applyBorder="1" applyProtection="1">
      <protection hidden="1"/>
    </xf>
    <xf numFmtId="166" fontId="1" fillId="0" borderId="20" xfId="0" applyNumberFormat="1" applyFont="1" applyBorder="1" applyProtection="1">
      <protection hidden="1"/>
    </xf>
    <xf numFmtId="0" fontId="1" fillId="0" borderId="20" xfId="0" applyNumberFormat="1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locked="0"/>
    </xf>
    <xf numFmtId="14" fontId="1" fillId="0" borderId="20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 wrapText="1"/>
      <protection locked="0"/>
    </xf>
    <xf numFmtId="166" fontId="1" fillId="0" borderId="1" xfId="0" applyNumberFormat="1" applyFont="1" applyBorder="1" applyProtection="1">
      <protection hidden="1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vertical="center"/>
      <protection hidden="1"/>
    </xf>
    <xf numFmtId="166" fontId="1" fillId="0" borderId="20" xfId="0" applyNumberFormat="1" applyFont="1" applyBorder="1" applyAlignment="1" applyProtection="1">
      <alignment vertical="center"/>
      <protection hidden="1"/>
    </xf>
    <xf numFmtId="0" fontId="1" fillId="0" borderId="20" xfId="0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locked="0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20" xfId="3871" applyFont="1" applyBorder="1" applyAlignment="1" applyProtection="1">
      <alignment horizontal="center"/>
      <protection locked="0"/>
    </xf>
    <xf numFmtId="14" fontId="1" fillId="0" borderId="20" xfId="3871" applyNumberFormat="1" applyFont="1" applyBorder="1" applyAlignment="1" applyProtection="1">
      <alignment horizontal="center"/>
      <protection locked="0"/>
    </xf>
    <xf numFmtId="0" fontId="1" fillId="0" borderId="20" xfId="3871" applyFont="1" applyBorder="1" applyAlignment="1" applyProtection="1">
      <alignment horizontal="center" wrapText="1"/>
      <protection locked="0"/>
    </xf>
    <xf numFmtId="166" fontId="1" fillId="35" borderId="1" xfId="0" applyNumberFormat="1" applyFont="1" applyFill="1" applyBorder="1" applyProtection="1">
      <protection hidden="1"/>
    </xf>
    <xf numFmtId="0" fontId="1" fillId="35" borderId="1" xfId="0" applyNumberFormat="1" applyFont="1" applyFill="1" applyBorder="1" applyAlignment="1" applyProtection="1">
      <alignment horizontal="center"/>
      <protection hidden="1"/>
    </xf>
    <xf numFmtId="0" fontId="1" fillId="35" borderId="1" xfId="0" applyFont="1" applyFill="1" applyBorder="1" applyAlignment="1" applyProtection="1">
      <alignment horizontal="center"/>
      <protection locked="0"/>
    </xf>
    <xf numFmtId="0" fontId="1" fillId="35" borderId="20" xfId="0" applyFont="1" applyFill="1" applyBorder="1" applyAlignment="1" applyProtection="1">
      <alignment horizontal="center"/>
      <protection locked="0"/>
    </xf>
    <xf numFmtId="14" fontId="1" fillId="35" borderId="20" xfId="0" applyNumberFormat="1" applyFont="1" applyFill="1" applyBorder="1" applyAlignment="1" applyProtection="1">
      <alignment horizontal="center"/>
      <protection locked="0"/>
    </xf>
    <xf numFmtId="0" fontId="1" fillId="35" borderId="20" xfId="0" applyFont="1" applyFill="1" applyBorder="1" applyAlignment="1" applyProtection="1">
      <alignment horizontal="center" vertical="center" wrapText="1"/>
      <protection locked="0"/>
    </xf>
    <xf numFmtId="1" fontId="1" fillId="35" borderId="20" xfId="0" applyNumberFormat="1" applyFont="1" applyFill="1" applyBorder="1" applyAlignment="1" applyProtection="1">
      <alignment horizontal="center"/>
      <protection hidden="1"/>
    </xf>
    <xf numFmtId="1" fontId="1" fillId="35" borderId="1" xfId="0" applyNumberFormat="1" applyFont="1" applyFill="1" applyBorder="1" applyAlignment="1" applyProtection="1">
      <alignment horizontal="center"/>
      <protection hidden="1"/>
    </xf>
    <xf numFmtId="0" fontId="1" fillId="35" borderId="1" xfId="0" applyFont="1" applyFill="1" applyBorder="1" applyAlignment="1" applyProtection="1">
      <alignment horizontal="center" vertical="center" wrapText="1"/>
      <protection locked="0"/>
    </xf>
    <xf numFmtId="0" fontId="1" fillId="35" borderId="20" xfId="0" applyFont="1" applyFill="1" applyBorder="1" applyAlignment="1" applyProtection="1">
      <alignment horizontal="center" wrapText="1"/>
      <protection locked="0"/>
    </xf>
    <xf numFmtId="0" fontId="1" fillId="35" borderId="1" xfId="0" applyFont="1" applyFill="1" applyBorder="1" applyAlignment="1" applyProtection="1">
      <alignment horizontal="center" wrapText="1"/>
      <protection locked="0"/>
    </xf>
    <xf numFmtId="3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28" fillId="29" borderId="1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6" fontId="28" fillId="29" borderId="1" xfId="0" applyNumberFormat="1" applyFont="1" applyFill="1" applyBorder="1" applyAlignment="1" applyProtection="1">
      <alignment wrapText="1"/>
      <protection hidden="1"/>
    </xf>
    <xf numFmtId="0" fontId="37" fillId="6" borderId="1" xfId="0" applyFont="1" applyFill="1" applyBorder="1" applyAlignment="1" applyProtection="1">
      <alignment horizontal="center"/>
    </xf>
    <xf numFmtId="0" fontId="38" fillId="6" borderId="3" xfId="0" applyFont="1" applyFill="1" applyBorder="1" applyAlignment="1" applyProtection="1">
      <alignment horizontal="center"/>
    </xf>
    <xf numFmtId="0" fontId="39" fillId="0" borderId="5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0" fillId="0" borderId="24" xfId="0" applyFont="1" applyBorder="1" applyAlignment="1" applyProtection="1">
      <alignment horizontal="center"/>
    </xf>
    <xf numFmtId="0" fontId="39" fillId="0" borderId="9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center"/>
    </xf>
    <xf numFmtId="0" fontId="39" fillId="0" borderId="2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39" fillId="0" borderId="25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9" xfId="0" applyBorder="1" applyProtection="1"/>
    <xf numFmtId="0" fontId="0" fillId="0" borderId="25" xfId="0" applyFont="1" applyBorder="1" applyAlignment="1" applyProtection="1">
      <alignment horizontal="center"/>
    </xf>
    <xf numFmtId="0" fontId="39" fillId="0" borderId="6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20" xfId="0" applyBorder="1" applyProtection="1"/>
    <xf numFmtId="0" fontId="0" fillId="0" borderId="6" xfId="0" applyFont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6" borderId="24" xfId="0" applyFont="1" applyFill="1" applyBorder="1" applyAlignment="1" applyProtection="1">
      <alignment horizontal="center" vertical="center" wrapText="1"/>
      <protection hidden="1"/>
    </xf>
    <xf numFmtId="0" fontId="4" fillId="6" borderId="10" xfId="0" applyFont="1" applyFill="1" applyBorder="1" applyAlignment="1" applyProtection="1">
      <alignment horizontal="center" vertical="center" wrapText="1"/>
      <protection hidden="1"/>
    </xf>
    <xf numFmtId="1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4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166" fontId="36" fillId="6" borderId="3" xfId="0" applyNumberFormat="1" applyFont="1" applyFill="1" applyBorder="1" applyAlignment="1" applyProtection="1">
      <alignment horizontal="center" vertical="center" textRotation="90"/>
    </xf>
    <xf numFmtId="166" fontId="36" fillId="6" borderId="25" xfId="0" applyNumberFormat="1" applyFont="1" applyFill="1" applyBorder="1" applyAlignment="1" applyProtection="1">
      <alignment horizontal="center" vertical="center" textRotation="90"/>
    </xf>
    <xf numFmtId="166" fontId="36" fillId="6" borderId="6" xfId="0" applyNumberFormat="1" applyFont="1" applyFill="1" applyBorder="1" applyAlignment="1" applyProtection="1">
      <alignment horizontal="center" vertical="center" textRotation="90"/>
    </xf>
    <xf numFmtId="0" fontId="37" fillId="6" borderId="4" xfId="0" applyFont="1" applyFill="1" applyBorder="1" applyAlignment="1" applyProtection="1">
      <alignment horizontal="center"/>
    </xf>
    <xf numFmtId="0" fontId="37" fillId="6" borderId="24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</cellXfs>
  <cellStyles count="3872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2" xfId="93"/>
    <cellStyle name="Comma 2 2" xfId="602"/>
    <cellStyle name="Comma 2 3" xfId="603"/>
    <cellStyle name="Comma 2 4" xfId="3845"/>
    <cellStyle name="Comma 2 5" xfId="3854"/>
    <cellStyle name="Comma 2 6" xfId="601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2" xfId="611"/>
    <cellStyle name="Currency 2 2" xfId="612"/>
    <cellStyle name="Currency 3" xfId="613"/>
    <cellStyle name="Currency 3 2" xfId="614"/>
    <cellStyle name="Currency 3 3" xfId="615"/>
    <cellStyle name="Currency 4" xfId="616"/>
    <cellStyle name="Currency 4 2" xfId="617"/>
    <cellStyle name="Currency 5" xfId="618"/>
    <cellStyle name="Currency 6" xfId="619"/>
    <cellStyle name="Currency 7" xfId="620"/>
    <cellStyle name="Currency 8" xfId="621"/>
    <cellStyle name="Currency 9" xfId="622"/>
    <cellStyle name="Explanatory Text" xfId="3871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4" xfId="49"/>
    <cellStyle name="Normal 4 2" xfId="100"/>
    <cellStyle name="Normal 4 2 2" xfId="3866"/>
    <cellStyle name="Normal 4 2 3" xfId="153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2"/>
  <sheetViews>
    <sheetView tabSelected="1" zoomScale="80" zoomScaleNormal="80" workbookViewId="0">
      <selection activeCell="A48" sqref="A48"/>
    </sheetView>
  </sheetViews>
  <sheetFormatPr defaultColWidth="37.42578125" defaultRowHeight="12.75" x14ac:dyDescent="0.2"/>
  <cols>
    <col min="1" max="1" width="10.7109375" style="125" bestFit="1" customWidth="1"/>
    <col min="2" max="2" width="12.7109375" style="125" customWidth="1"/>
    <col min="3" max="3" width="14.42578125" style="125" customWidth="1"/>
    <col min="4" max="4" width="35.28515625" style="125" bestFit="1" customWidth="1"/>
    <col min="5" max="5" width="14" style="125" bestFit="1" customWidth="1"/>
    <col min="6" max="6" width="32.28515625" style="130" bestFit="1" customWidth="1"/>
    <col min="7" max="7" width="37" style="125" bestFit="1" customWidth="1"/>
    <col min="8" max="8" width="14.42578125" style="125" bestFit="1" customWidth="1"/>
    <col min="9" max="9" width="14.85546875" style="125" bestFit="1" customWidth="1"/>
    <col min="10" max="10" width="28" style="125" bestFit="1" customWidth="1"/>
    <col min="11" max="11" width="35.85546875" style="125" bestFit="1" customWidth="1"/>
    <col min="12" max="12" width="22.5703125" style="125" bestFit="1" customWidth="1"/>
    <col min="13" max="13" width="7.28515625" style="125" bestFit="1" customWidth="1"/>
    <col min="14" max="14" width="10.5703125" style="125" bestFit="1" customWidth="1"/>
    <col min="15" max="15" width="9.42578125" style="125" bestFit="1" customWidth="1"/>
    <col min="16" max="16" width="7.28515625" style="125" bestFit="1" customWidth="1"/>
    <col min="17" max="17" width="10.5703125" style="125" bestFit="1" customWidth="1"/>
    <col min="18" max="18" width="21.140625" style="125" bestFit="1" customWidth="1"/>
    <col min="19" max="19" width="9.7109375" style="125" customWidth="1"/>
    <col min="20" max="20" width="10.5703125" style="125" bestFit="1" customWidth="1"/>
    <col min="21" max="21" width="18.28515625" style="125" bestFit="1" customWidth="1"/>
    <col min="22" max="22" width="18.5703125" style="125" bestFit="1" customWidth="1"/>
    <col min="23" max="23" width="28.5703125" style="125" bestFit="1" customWidth="1"/>
    <col min="24" max="24" width="32.5703125" style="125" bestFit="1" customWidth="1"/>
    <col min="25" max="25" width="24.5703125" style="125" customWidth="1"/>
    <col min="26" max="26" width="30.5703125" style="125" bestFit="1" customWidth="1"/>
    <col min="27" max="27" width="30" style="125" bestFit="1" customWidth="1"/>
    <col min="28" max="28" width="19.28515625" style="125" bestFit="1" customWidth="1"/>
    <col min="29" max="29" width="19.5703125" style="125" bestFit="1" customWidth="1"/>
    <col min="30" max="32" width="36" style="125" bestFit="1" customWidth="1"/>
    <col min="33" max="34" width="36.42578125" style="125" bestFit="1" customWidth="1"/>
    <col min="35" max="36" width="37.42578125" style="125"/>
    <col min="37" max="37" width="33.140625" style="125" bestFit="1" customWidth="1"/>
    <col min="38" max="38" width="34.85546875" style="125" bestFit="1" customWidth="1"/>
    <col min="39" max="39" width="34.5703125" style="125" bestFit="1" customWidth="1"/>
    <col min="40" max="40" width="49.7109375" style="125" bestFit="1" customWidth="1"/>
    <col min="41" max="41" width="35" style="125" bestFit="1" customWidth="1"/>
    <col min="42" max="16384" width="37.42578125" style="125"/>
  </cols>
  <sheetData>
    <row r="1" spans="1:42" x14ac:dyDescent="0.2">
      <c r="A1" s="125" t="s">
        <v>188</v>
      </c>
    </row>
    <row r="2" spans="1:42" x14ac:dyDescent="0.2">
      <c r="A2" s="120"/>
      <c r="B2" s="120"/>
      <c r="C2" s="120"/>
      <c r="D2" s="121"/>
      <c r="E2" s="121"/>
      <c r="F2" s="121"/>
      <c r="G2" s="121"/>
      <c r="H2" s="122"/>
      <c r="I2" s="122"/>
      <c r="J2" s="121"/>
      <c r="K2" s="123"/>
      <c r="L2" s="124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3"/>
      <c r="AL2" s="123"/>
      <c r="AM2" s="123"/>
      <c r="AN2" s="121"/>
      <c r="AO2" s="121"/>
      <c r="AP2" s="123"/>
    </row>
    <row r="3" spans="1:42" s="126" customFormat="1" ht="15" customHeight="1" x14ac:dyDescent="0.2">
      <c r="A3" s="162" t="s">
        <v>31</v>
      </c>
      <c r="B3" s="162" t="s">
        <v>184</v>
      </c>
      <c r="C3" s="162" t="s">
        <v>185</v>
      </c>
      <c r="D3" s="159" t="s">
        <v>0</v>
      </c>
      <c r="E3" s="159" t="s">
        <v>36</v>
      </c>
      <c r="F3" s="159" t="s">
        <v>46</v>
      </c>
      <c r="G3" s="159" t="s">
        <v>40</v>
      </c>
      <c r="H3" s="164" t="s">
        <v>59</v>
      </c>
      <c r="I3" s="164" t="s">
        <v>60</v>
      </c>
      <c r="J3" s="159" t="s">
        <v>61</v>
      </c>
      <c r="K3" s="159" t="s">
        <v>1</v>
      </c>
      <c r="L3" s="58" t="s">
        <v>62</v>
      </c>
      <c r="M3" s="59"/>
      <c r="N3" s="59"/>
      <c r="O3" s="59"/>
      <c r="P3" s="59"/>
      <c r="Q3" s="59"/>
      <c r="R3" s="59"/>
      <c r="S3" s="59"/>
      <c r="T3" s="59"/>
      <c r="U3" s="60" t="s">
        <v>58</v>
      </c>
      <c r="V3" s="61"/>
      <c r="W3" s="61"/>
      <c r="X3" s="61"/>
      <c r="Y3" s="159" t="s">
        <v>183</v>
      </c>
      <c r="Z3" s="62" t="s">
        <v>4</v>
      </c>
      <c r="AA3" s="63"/>
      <c r="AB3" s="63"/>
      <c r="AC3" s="63"/>
      <c r="AD3" s="64" t="s">
        <v>5</v>
      </c>
      <c r="AE3" s="65"/>
      <c r="AF3" s="65"/>
      <c r="AG3" s="65"/>
      <c r="AH3" s="65"/>
      <c r="AI3" s="65"/>
      <c r="AJ3" s="65"/>
      <c r="AK3" s="156" t="s">
        <v>2</v>
      </c>
      <c r="AL3" s="156" t="s">
        <v>3</v>
      </c>
      <c r="AM3" s="156" t="s">
        <v>41</v>
      </c>
      <c r="AN3" s="66" t="s">
        <v>43</v>
      </c>
      <c r="AO3" s="67"/>
      <c r="AP3" s="153" t="s">
        <v>6</v>
      </c>
    </row>
    <row r="4" spans="1:42" s="126" customFormat="1" ht="38.25" customHeight="1" x14ac:dyDescent="0.2">
      <c r="A4" s="163"/>
      <c r="B4" s="163"/>
      <c r="C4" s="163"/>
      <c r="D4" s="160"/>
      <c r="E4" s="160"/>
      <c r="F4" s="160"/>
      <c r="G4" s="160"/>
      <c r="H4" s="165"/>
      <c r="I4" s="165"/>
      <c r="J4" s="160"/>
      <c r="K4" s="160"/>
      <c r="L4" s="31" t="s">
        <v>7</v>
      </c>
      <c r="M4" s="32"/>
      <c r="N4" s="33"/>
      <c r="O4" s="31" t="s">
        <v>8</v>
      </c>
      <c r="P4" s="32"/>
      <c r="Q4" s="33"/>
      <c r="R4" s="31" t="s">
        <v>9</v>
      </c>
      <c r="S4" s="32"/>
      <c r="T4" s="33"/>
      <c r="U4" s="167" t="s">
        <v>10</v>
      </c>
      <c r="V4" s="167" t="s">
        <v>11</v>
      </c>
      <c r="W4" s="167" t="s">
        <v>12</v>
      </c>
      <c r="X4" s="167" t="s">
        <v>13</v>
      </c>
      <c r="Y4" s="160"/>
      <c r="Z4" s="159" t="s">
        <v>14</v>
      </c>
      <c r="AA4" s="159" t="s">
        <v>15</v>
      </c>
      <c r="AB4" s="159" t="s">
        <v>16</v>
      </c>
      <c r="AC4" s="159" t="s">
        <v>17</v>
      </c>
      <c r="AD4" s="68"/>
      <c r="AE4" s="69"/>
      <c r="AF4" s="69"/>
      <c r="AG4" s="69"/>
      <c r="AH4" s="69"/>
      <c r="AI4" s="69"/>
      <c r="AJ4" s="69"/>
      <c r="AK4" s="157"/>
      <c r="AL4" s="157"/>
      <c r="AM4" s="157"/>
      <c r="AN4" s="34" t="s">
        <v>39</v>
      </c>
      <c r="AO4" s="39"/>
      <c r="AP4" s="154"/>
    </row>
    <row r="5" spans="1:42" s="127" customFormat="1" ht="25.5" x14ac:dyDescent="0.2">
      <c r="A5" s="163"/>
      <c r="B5" s="163"/>
      <c r="C5" s="163"/>
      <c r="D5" s="161"/>
      <c r="E5" s="161"/>
      <c r="F5" s="161"/>
      <c r="G5" s="161"/>
      <c r="H5" s="166"/>
      <c r="I5" s="166"/>
      <c r="J5" s="161"/>
      <c r="K5" s="161"/>
      <c r="L5" s="35" t="s">
        <v>18</v>
      </c>
      <c r="M5" s="36" t="s">
        <v>19</v>
      </c>
      <c r="N5" s="36" t="s">
        <v>20</v>
      </c>
      <c r="O5" s="36" t="s">
        <v>18</v>
      </c>
      <c r="P5" s="36" t="s">
        <v>19</v>
      </c>
      <c r="Q5" s="36" t="s">
        <v>20</v>
      </c>
      <c r="R5" s="36" t="s">
        <v>18</v>
      </c>
      <c r="S5" s="36" t="s">
        <v>19</v>
      </c>
      <c r="T5" s="36" t="s">
        <v>20</v>
      </c>
      <c r="U5" s="168"/>
      <c r="V5" s="168"/>
      <c r="W5" s="168"/>
      <c r="X5" s="168"/>
      <c r="Y5" s="161"/>
      <c r="Z5" s="161"/>
      <c r="AA5" s="161"/>
      <c r="AB5" s="161"/>
      <c r="AC5" s="161"/>
      <c r="AD5" s="37" t="s">
        <v>22</v>
      </c>
      <c r="AE5" s="37" t="s">
        <v>23</v>
      </c>
      <c r="AF5" s="37" t="s">
        <v>24</v>
      </c>
      <c r="AG5" s="37" t="s">
        <v>25</v>
      </c>
      <c r="AH5" s="37" t="s">
        <v>26</v>
      </c>
      <c r="AI5" s="37" t="s">
        <v>27</v>
      </c>
      <c r="AJ5" s="37" t="s">
        <v>28</v>
      </c>
      <c r="AK5" s="158"/>
      <c r="AL5" s="158"/>
      <c r="AM5" s="158"/>
      <c r="AN5" s="38" t="s">
        <v>29</v>
      </c>
      <c r="AO5" s="38" t="s">
        <v>30</v>
      </c>
      <c r="AP5" s="155"/>
    </row>
    <row r="6" spans="1:42" ht="30" customHeight="1" x14ac:dyDescent="0.2">
      <c r="A6" s="131">
        <v>104</v>
      </c>
      <c r="B6" s="128"/>
      <c r="C6" s="128"/>
      <c r="D6" s="44" t="s">
        <v>34</v>
      </c>
      <c r="E6" s="44" t="s">
        <v>35</v>
      </c>
      <c r="F6" s="44" t="s">
        <v>45</v>
      </c>
      <c r="G6" s="44" t="s">
        <v>52</v>
      </c>
      <c r="H6" s="43">
        <f ca="1">'Drop down boxes'!D3</f>
        <v>43374</v>
      </c>
      <c r="I6" s="43">
        <f ca="1">'Drop down boxes'!E2</f>
        <v>43404</v>
      </c>
      <c r="J6" s="44" t="str">
        <f ca="1">TEXT(H6,"DD.MM.YY")&amp;" - "&amp;TEXT(I6,"DD.MM.YY")&amp;" ("&amp;DATEDIF(H6,I6+1,"m")&amp;" months)"</f>
        <v>01.10.18 - 31.10.18 (1 months)</v>
      </c>
      <c r="K6" s="45" t="s">
        <v>32</v>
      </c>
      <c r="L6" s="46">
        <v>0.95833333333333337</v>
      </c>
      <c r="M6" s="47">
        <v>0.29166666666666669</v>
      </c>
      <c r="N6" s="45">
        <v>8</v>
      </c>
      <c r="O6" s="46">
        <v>0.95833333333333337</v>
      </c>
      <c r="P6" s="47">
        <v>0.29166666666666669</v>
      </c>
      <c r="Q6" s="45">
        <v>8</v>
      </c>
      <c r="R6" s="46">
        <v>0.95833333333333337</v>
      </c>
      <c r="S6" s="47">
        <v>0.29166666666666669</v>
      </c>
      <c r="T6" s="45">
        <v>8</v>
      </c>
      <c r="U6" s="48">
        <v>100</v>
      </c>
      <c r="V6" s="49">
        <v>600</v>
      </c>
      <c r="W6" s="45" t="s">
        <v>33</v>
      </c>
      <c r="X6" s="45" t="s">
        <v>33</v>
      </c>
      <c r="Y6" s="45" t="s">
        <v>33</v>
      </c>
      <c r="Z6" s="45" t="s">
        <v>33</v>
      </c>
      <c r="AA6" s="45" t="s">
        <v>33</v>
      </c>
      <c r="AB6" s="45" t="s">
        <v>33</v>
      </c>
      <c r="AC6" s="45" t="s">
        <v>33</v>
      </c>
      <c r="AD6" s="45" t="s">
        <v>33</v>
      </c>
      <c r="AE6" s="45" t="s">
        <v>33</v>
      </c>
      <c r="AF6" s="45" t="s">
        <v>33</v>
      </c>
      <c r="AG6" s="45" t="s">
        <v>33</v>
      </c>
      <c r="AH6" s="45" t="s">
        <v>33</v>
      </c>
      <c r="AI6" s="45" t="s">
        <v>33</v>
      </c>
      <c r="AJ6" s="45" t="s">
        <v>33</v>
      </c>
      <c r="AK6" s="45" t="s">
        <v>33</v>
      </c>
      <c r="AL6" s="45" t="s">
        <v>33</v>
      </c>
      <c r="AM6" s="45"/>
      <c r="AN6" s="45" t="s">
        <v>33</v>
      </c>
      <c r="AO6" s="45" t="s">
        <v>33</v>
      </c>
      <c r="AP6" s="45" t="s">
        <v>33</v>
      </c>
    </row>
    <row r="7" spans="1:42" ht="30" customHeight="1" x14ac:dyDescent="0.2">
      <c r="A7" s="131">
        <f>A6</f>
        <v>104</v>
      </c>
      <c r="B7" s="128"/>
      <c r="C7" s="128"/>
      <c r="D7" s="44" t="s">
        <v>34</v>
      </c>
      <c r="E7" s="44" t="str">
        <f>E6</f>
        <v>Ex-FFR-1</v>
      </c>
      <c r="F7" s="44" t="s">
        <v>44</v>
      </c>
      <c r="G7" s="44" t="s">
        <v>47</v>
      </c>
      <c r="H7" s="57">
        <f ca="1">H6</f>
        <v>43374</v>
      </c>
      <c r="I7" s="57">
        <f ca="1">I6</f>
        <v>43404</v>
      </c>
      <c r="J7" s="44" t="str">
        <f t="shared" ref="J7" ca="1" si="0">TEXT(H7,"DD.MM.YY")&amp;" - "&amp;TEXT(I7,"DD.MM.YY")&amp;" ("&amp;DATEDIF(H7,I7+1,"m")&amp;" months)"</f>
        <v>01.10.18 - 31.10.18 (1 months)</v>
      </c>
      <c r="K7" s="45" t="s">
        <v>32</v>
      </c>
      <c r="L7" s="46">
        <v>0.29166666666666669</v>
      </c>
      <c r="M7" s="47">
        <v>0.95833333333333337</v>
      </c>
      <c r="N7" s="45">
        <v>16</v>
      </c>
      <c r="O7" s="46">
        <v>0.29166666666666669</v>
      </c>
      <c r="P7" s="47">
        <v>0.95833333333333337</v>
      </c>
      <c r="Q7" s="45">
        <v>16</v>
      </c>
      <c r="R7" s="46">
        <v>0.29166666666666669</v>
      </c>
      <c r="S7" s="47">
        <v>0.95833333333333337</v>
      </c>
      <c r="T7" s="45">
        <v>16</v>
      </c>
      <c r="U7" s="48">
        <v>600</v>
      </c>
      <c r="V7" s="49">
        <v>100</v>
      </c>
      <c r="W7" s="45" t="s">
        <v>33</v>
      </c>
      <c r="X7" s="45" t="s">
        <v>33</v>
      </c>
      <c r="Y7" s="45" t="s">
        <v>33</v>
      </c>
      <c r="Z7" s="45" t="s">
        <v>33</v>
      </c>
      <c r="AA7" s="45" t="s">
        <v>33</v>
      </c>
      <c r="AB7" s="45" t="s">
        <v>33</v>
      </c>
      <c r="AC7" s="45" t="s">
        <v>33</v>
      </c>
      <c r="AD7" s="45" t="s">
        <v>33</v>
      </c>
      <c r="AE7" s="45" t="s">
        <v>33</v>
      </c>
      <c r="AF7" s="45" t="s">
        <v>33</v>
      </c>
      <c r="AG7" s="45" t="s">
        <v>33</v>
      </c>
      <c r="AH7" s="45" t="s">
        <v>33</v>
      </c>
      <c r="AI7" s="45" t="s">
        <v>33</v>
      </c>
      <c r="AJ7" s="45" t="s">
        <v>33</v>
      </c>
      <c r="AK7" s="45" t="s">
        <v>33</v>
      </c>
      <c r="AL7" s="45" t="s">
        <v>33</v>
      </c>
      <c r="AM7" s="45"/>
      <c r="AN7" s="45" t="s">
        <v>33</v>
      </c>
      <c r="AO7" s="45" t="s">
        <v>33</v>
      </c>
      <c r="AP7" s="45" t="s">
        <v>33</v>
      </c>
    </row>
    <row r="8" spans="1:42" ht="30" customHeight="1" x14ac:dyDescent="0.2">
      <c r="A8" s="78">
        <f>A6+0.001</f>
        <v>104.001</v>
      </c>
      <c r="B8" s="78" t="s">
        <v>186</v>
      </c>
      <c r="C8" s="79">
        <v>1.3</v>
      </c>
      <c r="D8" s="80" t="s">
        <v>114</v>
      </c>
      <c r="E8" s="80" t="s">
        <v>115</v>
      </c>
      <c r="F8" s="80" t="s">
        <v>45</v>
      </c>
      <c r="G8" s="80" t="s">
        <v>48</v>
      </c>
      <c r="H8" s="81">
        <v>43344</v>
      </c>
      <c r="I8" s="81">
        <v>43373</v>
      </c>
      <c r="J8" s="50" t="str">
        <f t="shared" ref="J8:J14" si="1">TEXT(H8,"DD.MM.YY")&amp;" - "&amp;TEXT(I8,"DD.MM.YY")&amp;" ("&amp;DATEDIF(H8,I8+1,"m")&amp;" months)"</f>
        <v>01.09.18 - 30.09.18 (1 months)</v>
      </c>
      <c r="K8" s="82" t="s">
        <v>32</v>
      </c>
      <c r="L8" s="51">
        <v>700</v>
      </c>
      <c r="M8" s="51">
        <v>1500</v>
      </c>
      <c r="N8" s="83">
        <f>IF(L8&gt;M8, (2400-L8+M8)/100, IF(L8=M8, 24, (M8-L8)/100))</f>
        <v>8</v>
      </c>
      <c r="O8" s="41">
        <v>700</v>
      </c>
      <c r="P8" s="51">
        <v>1500</v>
      </c>
      <c r="Q8" s="83">
        <f>IF(O8&gt;P8, (2400-O8+P8)/100, IF(O8=P8, 24, (P8-O8)/100))</f>
        <v>8</v>
      </c>
      <c r="R8" s="51">
        <v>700</v>
      </c>
      <c r="S8" s="51">
        <v>1500</v>
      </c>
      <c r="T8" s="83">
        <f>IF(R8&gt;S8, (2400-R8+S8)/100, IF(R8=S8, 24, (S8-R8)/100))</f>
        <v>8</v>
      </c>
      <c r="U8" s="80">
        <v>1300</v>
      </c>
      <c r="V8" s="80">
        <v>1300</v>
      </c>
      <c r="W8" s="80">
        <v>0</v>
      </c>
      <c r="X8" s="80" t="s">
        <v>33</v>
      </c>
      <c r="Y8" s="82" t="s">
        <v>117</v>
      </c>
      <c r="Z8" s="80">
        <v>150</v>
      </c>
      <c r="AA8" s="80">
        <v>150</v>
      </c>
      <c r="AB8" s="80">
        <v>288</v>
      </c>
      <c r="AC8" s="80">
        <v>150</v>
      </c>
      <c r="AD8" s="80">
        <v>68</v>
      </c>
      <c r="AE8" s="80">
        <v>170</v>
      </c>
      <c r="AF8" s="80">
        <v>170</v>
      </c>
      <c r="AG8" s="80">
        <v>107</v>
      </c>
      <c r="AH8" s="80">
        <v>170</v>
      </c>
      <c r="AI8" s="80">
        <v>0</v>
      </c>
      <c r="AJ8" s="80">
        <v>0</v>
      </c>
      <c r="AK8" s="84"/>
      <c r="AL8" s="84"/>
      <c r="AM8" s="52"/>
      <c r="AN8" s="80"/>
      <c r="AO8" s="80"/>
      <c r="AP8" s="84"/>
    </row>
    <row r="9" spans="1:42" ht="30" customHeight="1" x14ac:dyDescent="0.2">
      <c r="A9" s="85">
        <f>A8+0.001</f>
        <v>104.00200000000001</v>
      </c>
      <c r="B9" s="78" t="s">
        <v>186</v>
      </c>
      <c r="C9" s="79">
        <v>1.3</v>
      </c>
      <c r="D9" s="80" t="s">
        <v>118</v>
      </c>
      <c r="E9" s="80" t="s">
        <v>119</v>
      </c>
      <c r="F9" s="80" t="s">
        <v>45</v>
      </c>
      <c r="G9" s="80" t="s">
        <v>47</v>
      </c>
      <c r="H9" s="81">
        <v>43343</v>
      </c>
      <c r="I9" s="81">
        <v>43373</v>
      </c>
      <c r="J9" s="53" t="str">
        <f t="shared" si="1"/>
        <v>31.08.18 - 30.09.18 (1 months)</v>
      </c>
      <c r="K9" s="82" t="s">
        <v>32</v>
      </c>
      <c r="L9" s="51">
        <v>2300</v>
      </c>
      <c r="M9" s="51">
        <v>700</v>
      </c>
      <c r="N9" s="83">
        <f t="shared" ref="N9:N53" si="2">IF(L9&gt;M9, (2400-L9+M9)/100, IF(L9=M9, 24, (M9-L9)/100))</f>
        <v>8</v>
      </c>
      <c r="O9" s="51">
        <v>2300</v>
      </c>
      <c r="P9" s="51">
        <v>700</v>
      </c>
      <c r="Q9" s="83">
        <f t="shared" ref="Q9:Q53" si="3">IF(O9&gt;P9, (2400-O9+P9)/100, IF(O9=P9, 24, (P9-O9)/100))</f>
        <v>8</v>
      </c>
      <c r="R9" s="51">
        <v>2300</v>
      </c>
      <c r="S9" s="51">
        <v>700</v>
      </c>
      <c r="T9" s="86">
        <f t="shared" ref="T9:T53" si="4">IF(R9&gt;S9, (2400-R9+S9)/100, IF(R9=S9, 24, (S9-R9)/100))</f>
        <v>8</v>
      </c>
      <c r="U9" s="80">
        <v>1132</v>
      </c>
      <c r="V9" s="80">
        <v>0</v>
      </c>
      <c r="W9" s="80">
        <v>0</v>
      </c>
      <c r="X9" s="80"/>
      <c r="Y9" s="82" t="s">
        <v>116</v>
      </c>
      <c r="Z9" s="80">
        <v>540</v>
      </c>
      <c r="AA9" s="80">
        <v>515</v>
      </c>
      <c r="AB9" s="80">
        <v>680</v>
      </c>
      <c r="AC9" s="80">
        <v>410</v>
      </c>
      <c r="AD9" s="80">
        <v>40</v>
      </c>
      <c r="AE9" s="80">
        <v>104</v>
      </c>
      <c r="AF9" s="80">
        <v>125</v>
      </c>
      <c r="AG9" s="80">
        <v>55</v>
      </c>
      <c r="AH9" s="80">
        <v>140</v>
      </c>
      <c r="AI9" s="80">
        <v>40</v>
      </c>
      <c r="AJ9" s="80">
        <v>105</v>
      </c>
      <c r="AK9" s="84" t="s">
        <v>113</v>
      </c>
      <c r="AL9" s="84" t="s">
        <v>113</v>
      </c>
      <c r="AM9" s="52" t="s">
        <v>120</v>
      </c>
      <c r="AN9" s="84" t="s">
        <v>113</v>
      </c>
      <c r="AO9" s="84" t="s">
        <v>113</v>
      </c>
      <c r="AP9" s="87" t="s">
        <v>121</v>
      </c>
    </row>
    <row r="10" spans="1:42" ht="30" customHeight="1" x14ac:dyDescent="0.2">
      <c r="A10" s="85">
        <f t="shared" ref="A10:A17" si="5">A9+0.001</f>
        <v>104.00300000000001</v>
      </c>
      <c r="B10" s="85" t="s">
        <v>186</v>
      </c>
      <c r="C10" s="88">
        <v>2</v>
      </c>
      <c r="D10" s="89" t="s">
        <v>118</v>
      </c>
      <c r="E10" s="89" t="s">
        <v>119</v>
      </c>
      <c r="F10" s="80" t="s">
        <v>45</v>
      </c>
      <c r="G10" s="80" t="s">
        <v>47</v>
      </c>
      <c r="H10" s="90">
        <v>43344</v>
      </c>
      <c r="I10" s="90">
        <v>43373</v>
      </c>
      <c r="J10" s="53" t="str">
        <f t="shared" si="1"/>
        <v>01.09.18 - 30.09.18 (1 months)</v>
      </c>
      <c r="K10" s="91" t="s">
        <v>32</v>
      </c>
      <c r="L10" s="51">
        <v>700</v>
      </c>
      <c r="M10" s="51">
        <v>2300</v>
      </c>
      <c r="N10" s="83">
        <f t="shared" si="2"/>
        <v>16</v>
      </c>
      <c r="O10" s="51">
        <v>700</v>
      </c>
      <c r="P10" s="51">
        <v>2300</v>
      </c>
      <c r="Q10" s="83">
        <f t="shared" si="3"/>
        <v>16</v>
      </c>
      <c r="R10" s="51">
        <v>700</v>
      </c>
      <c r="S10" s="51">
        <v>2300</v>
      </c>
      <c r="T10" s="86">
        <f t="shared" si="4"/>
        <v>16</v>
      </c>
      <c r="U10" s="89">
        <v>1132</v>
      </c>
      <c r="V10" s="89">
        <v>0</v>
      </c>
      <c r="W10" s="89">
        <v>0</v>
      </c>
      <c r="X10" s="89"/>
      <c r="Y10" s="91" t="s">
        <v>116</v>
      </c>
      <c r="Z10" s="89">
        <v>740</v>
      </c>
      <c r="AA10" s="89">
        <v>502</v>
      </c>
      <c r="AB10" s="89">
        <v>502</v>
      </c>
      <c r="AC10" s="89">
        <v>410</v>
      </c>
      <c r="AD10" s="89">
        <v>0</v>
      </c>
      <c r="AE10" s="89">
        <v>0</v>
      </c>
      <c r="AF10" s="89">
        <v>0</v>
      </c>
      <c r="AG10" s="89">
        <v>0</v>
      </c>
      <c r="AH10" s="89">
        <v>0</v>
      </c>
      <c r="AI10" s="89">
        <v>32</v>
      </c>
      <c r="AJ10" s="89">
        <v>92</v>
      </c>
      <c r="AK10" s="87" t="s">
        <v>113</v>
      </c>
      <c r="AL10" s="87" t="s">
        <v>113</v>
      </c>
      <c r="AM10" s="54" t="s">
        <v>122</v>
      </c>
      <c r="AN10" s="87" t="s">
        <v>113</v>
      </c>
      <c r="AO10" s="87" t="s">
        <v>113</v>
      </c>
      <c r="AP10" s="87" t="s">
        <v>123</v>
      </c>
    </row>
    <row r="11" spans="1:42" s="129" customFormat="1" ht="76.5" x14ac:dyDescent="0.25">
      <c r="A11" s="92">
        <f t="shared" si="5"/>
        <v>104.00400000000002</v>
      </c>
      <c r="B11" s="93" t="s">
        <v>186</v>
      </c>
      <c r="C11" s="94">
        <v>1.3</v>
      </c>
      <c r="D11" s="95" t="s">
        <v>124</v>
      </c>
      <c r="E11" s="95" t="s">
        <v>125</v>
      </c>
      <c r="F11" s="95" t="s">
        <v>45</v>
      </c>
      <c r="G11" s="95" t="s">
        <v>47</v>
      </c>
      <c r="H11" s="96">
        <v>43343</v>
      </c>
      <c r="I11" s="96">
        <v>43373</v>
      </c>
      <c r="J11" s="53" t="str">
        <f t="shared" si="1"/>
        <v>31.08.18 - 30.09.18 (1 months)</v>
      </c>
      <c r="K11" s="82" t="s">
        <v>32</v>
      </c>
      <c r="L11" s="51">
        <v>2300</v>
      </c>
      <c r="M11" s="51">
        <v>700</v>
      </c>
      <c r="N11" s="97">
        <f t="shared" si="2"/>
        <v>8</v>
      </c>
      <c r="O11" s="51">
        <v>2300</v>
      </c>
      <c r="P11" s="51">
        <v>700</v>
      </c>
      <c r="Q11" s="97">
        <f t="shared" si="3"/>
        <v>8</v>
      </c>
      <c r="R11" s="51">
        <v>2300</v>
      </c>
      <c r="S11" s="51">
        <v>700</v>
      </c>
      <c r="T11" s="98">
        <f t="shared" si="4"/>
        <v>8</v>
      </c>
      <c r="U11" s="95">
        <v>752</v>
      </c>
      <c r="V11" s="95">
        <v>0</v>
      </c>
      <c r="W11" s="95"/>
      <c r="X11" s="95"/>
      <c r="Y11" s="82" t="s">
        <v>112</v>
      </c>
      <c r="Z11" s="95">
        <v>550</v>
      </c>
      <c r="AA11" s="95">
        <v>550</v>
      </c>
      <c r="AB11" s="95">
        <v>785</v>
      </c>
      <c r="AC11" s="95">
        <v>467</v>
      </c>
      <c r="AD11" s="95">
        <v>60</v>
      </c>
      <c r="AE11" s="95">
        <v>92</v>
      </c>
      <c r="AF11" s="95">
        <v>92</v>
      </c>
      <c r="AG11" s="95">
        <v>80</v>
      </c>
      <c r="AH11" s="95">
        <v>126</v>
      </c>
      <c r="AI11" s="95">
        <v>60</v>
      </c>
      <c r="AJ11" s="95">
        <v>140</v>
      </c>
      <c r="AK11" s="99"/>
      <c r="AL11" s="99"/>
      <c r="AM11" s="52" t="s">
        <v>126</v>
      </c>
      <c r="AN11" s="95"/>
      <c r="AO11" s="95"/>
      <c r="AP11" s="99" t="s">
        <v>127</v>
      </c>
    </row>
    <row r="12" spans="1:42" s="129" customFormat="1" ht="76.5" x14ac:dyDescent="0.25">
      <c r="A12" s="92">
        <f t="shared" si="5"/>
        <v>104.00500000000002</v>
      </c>
      <c r="B12" s="92" t="s">
        <v>186</v>
      </c>
      <c r="C12" s="100">
        <v>1.3</v>
      </c>
      <c r="D12" s="101" t="s">
        <v>124</v>
      </c>
      <c r="E12" s="101" t="s">
        <v>125</v>
      </c>
      <c r="F12" s="95" t="s">
        <v>45</v>
      </c>
      <c r="G12" s="95" t="s">
        <v>47</v>
      </c>
      <c r="H12" s="102">
        <v>43344</v>
      </c>
      <c r="I12" s="102">
        <v>43373</v>
      </c>
      <c r="J12" s="53" t="str">
        <f t="shared" si="1"/>
        <v>01.09.18 - 30.09.18 (1 months)</v>
      </c>
      <c r="K12" s="91" t="s">
        <v>32</v>
      </c>
      <c r="L12" s="51">
        <v>700</v>
      </c>
      <c r="M12" s="51">
        <v>2300</v>
      </c>
      <c r="N12" s="97">
        <f t="shared" si="2"/>
        <v>16</v>
      </c>
      <c r="O12" s="51">
        <v>700</v>
      </c>
      <c r="P12" s="51">
        <v>2300</v>
      </c>
      <c r="Q12" s="97">
        <f t="shared" si="3"/>
        <v>16</v>
      </c>
      <c r="R12" s="51">
        <v>700</v>
      </c>
      <c r="S12" s="51">
        <v>2300</v>
      </c>
      <c r="T12" s="98">
        <f t="shared" si="4"/>
        <v>16</v>
      </c>
      <c r="U12" s="101">
        <v>752</v>
      </c>
      <c r="V12" s="101">
        <v>0</v>
      </c>
      <c r="W12" s="101"/>
      <c r="X12" s="101"/>
      <c r="Y12" s="82" t="s">
        <v>112</v>
      </c>
      <c r="Z12" s="101">
        <v>785</v>
      </c>
      <c r="AA12" s="101">
        <v>785</v>
      </c>
      <c r="AB12" s="101">
        <v>785</v>
      </c>
      <c r="AC12" s="101">
        <v>467</v>
      </c>
      <c r="AD12" s="101">
        <v>0</v>
      </c>
      <c r="AE12" s="101">
        <v>0</v>
      </c>
      <c r="AF12" s="101">
        <v>0</v>
      </c>
      <c r="AG12" s="101">
        <v>0</v>
      </c>
      <c r="AH12" s="101">
        <v>0</v>
      </c>
      <c r="AI12" s="101">
        <v>40</v>
      </c>
      <c r="AJ12" s="101">
        <v>140</v>
      </c>
      <c r="AK12" s="103"/>
      <c r="AL12" s="103"/>
      <c r="AM12" s="54" t="s">
        <v>126</v>
      </c>
      <c r="AN12" s="101"/>
      <c r="AO12" s="101"/>
      <c r="AP12" s="103" t="s">
        <v>128</v>
      </c>
    </row>
    <row r="13" spans="1:42" ht="30" customHeight="1" x14ac:dyDescent="0.2">
      <c r="A13" s="85">
        <f t="shared" si="5"/>
        <v>104.00600000000003</v>
      </c>
      <c r="B13" s="85" t="s">
        <v>186</v>
      </c>
      <c r="C13" s="88">
        <v>1.3</v>
      </c>
      <c r="D13" s="89" t="s">
        <v>124</v>
      </c>
      <c r="E13" s="89" t="s">
        <v>125</v>
      </c>
      <c r="F13" s="80" t="s">
        <v>45</v>
      </c>
      <c r="G13" s="80" t="s">
        <v>47</v>
      </c>
      <c r="H13" s="90">
        <v>43343</v>
      </c>
      <c r="I13" s="90">
        <v>43373</v>
      </c>
      <c r="J13" s="53" t="str">
        <f t="shared" si="1"/>
        <v>31.08.18 - 30.09.18 (1 months)</v>
      </c>
      <c r="K13" s="91" t="s">
        <v>32</v>
      </c>
      <c r="L13" s="51">
        <v>2300</v>
      </c>
      <c r="M13" s="51">
        <v>700</v>
      </c>
      <c r="N13" s="83">
        <f t="shared" si="2"/>
        <v>8</v>
      </c>
      <c r="O13" s="51">
        <v>2300</v>
      </c>
      <c r="P13" s="51">
        <v>700</v>
      </c>
      <c r="Q13" s="83">
        <f t="shared" si="3"/>
        <v>8</v>
      </c>
      <c r="R13" s="51">
        <v>2300</v>
      </c>
      <c r="S13" s="51">
        <v>700</v>
      </c>
      <c r="T13" s="86">
        <f t="shared" si="4"/>
        <v>8</v>
      </c>
      <c r="U13" s="89">
        <v>2035</v>
      </c>
      <c r="V13" s="89">
        <v>0</v>
      </c>
      <c r="W13" s="89"/>
      <c r="X13" s="89"/>
      <c r="Y13" s="82" t="s">
        <v>112</v>
      </c>
      <c r="Z13" s="89">
        <v>550</v>
      </c>
      <c r="AA13" s="89">
        <v>550</v>
      </c>
      <c r="AB13" s="89">
        <v>760</v>
      </c>
      <c r="AC13" s="89">
        <v>467</v>
      </c>
      <c r="AD13" s="89">
        <v>60</v>
      </c>
      <c r="AE13" s="89">
        <v>92</v>
      </c>
      <c r="AF13" s="89">
        <v>92</v>
      </c>
      <c r="AG13" s="89">
        <v>80</v>
      </c>
      <c r="AH13" s="89">
        <v>126</v>
      </c>
      <c r="AI13" s="89">
        <v>60</v>
      </c>
      <c r="AJ13" s="89">
        <v>140</v>
      </c>
      <c r="AK13" s="87"/>
      <c r="AL13" s="87"/>
      <c r="AM13" s="54" t="s">
        <v>129</v>
      </c>
      <c r="AN13" s="89"/>
      <c r="AO13" s="89"/>
      <c r="AP13" s="87" t="s">
        <v>130</v>
      </c>
    </row>
    <row r="14" spans="1:42" ht="30" customHeight="1" x14ac:dyDescent="0.2">
      <c r="A14" s="85">
        <f t="shared" si="5"/>
        <v>104.00700000000003</v>
      </c>
      <c r="B14" s="78" t="s">
        <v>186</v>
      </c>
      <c r="C14" s="79">
        <v>4</v>
      </c>
      <c r="D14" s="80" t="s">
        <v>131</v>
      </c>
      <c r="E14" s="89" t="s">
        <v>132</v>
      </c>
      <c r="F14" s="104" t="s">
        <v>44</v>
      </c>
      <c r="G14" s="80" t="s">
        <v>54</v>
      </c>
      <c r="H14" s="81">
        <v>43343</v>
      </c>
      <c r="I14" s="81">
        <v>43373</v>
      </c>
      <c r="J14" s="53" t="str">
        <f t="shared" si="1"/>
        <v>31.08.18 - 30.09.18 (1 months)</v>
      </c>
      <c r="K14" s="82" t="s">
        <v>32</v>
      </c>
      <c r="L14" s="51">
        <v>2300</v>
      </c>
      <c r="M14" s="51">
        <v>2300</v>
      </c>
      <c r="N14" s="83">
        <f t="shared" si="2"/>
        <v>24</v>
      </c>
      <c r="O14" s="51">
        <v>2300</v>
      </c>
      <c r="P14" s="51">
        <v>2300</v>
      </c>
      <c r="Q14" s="83">
        <f t="shared" si="3"/>
        <v>24</v>
      </c>
      <c r="R14" s="51">
        <v>2300</v>
      </c>
      <c r="S14" s="51">
        <v>2300</v>
      </c>
      <c r="T14" s="86">
        <f t="shared" si="4"/>
        <v>24</v>
      </c>
      <c r="U14" s="80">
        <v>4.91</v>
      </c>
      <c r="V14" s="80">
        <v>0</v>
      </c>
      <c r="W14" s="80" t="s">
        <v>33</v>
      </c>
      <c r="X14" s="80" t="s">
        <v>33</v>
      </c>
      <c r="Y14" s="80" t="s">
        <v>33</v>
      </c>
      <c r="Z14" s="80" t="s">
        <v>33</v>
      </c>
      <c r="AA14" s="80" t="s">
        <v>33</v>
      </c>
      <c r="AB14" s="80" t="s">
        <v>33</v>
      </c>
      <c r="AC14" s="80" t="s">
        <v>33</v>
      </c>
      <c r="AD14" s="80">
        <v>0.4</v>
      </c>
      <c r="AE14" s="80">
        <v>1</v>
      </c>
      <c r="AF14" s="80">
        <v>1</v>
      </c>
      <c r="AG14" s="80">
        <v>0.4</v>
      </c>
      <c r="AH14" s="80">
        <v>1</v>
      </c>
      <c r="AI14" s="89">
        <v>0.4</v>
      </c>
      <c r="AJ14" s="89">
        <v>1</v>
      </c>
      <c r="AK14" s="84" t="s">
        <v>33</v>
      </c>
      <c r="AL14" s="84" t="s">
        <v>33</v>
      </c>
      <c r="AM14" s="52" t="s">
        <v>126</v>
      </c>
      <c r="AN14" s="80" t="s">
        <v>33</v>
      </c>
      <c r="AO14" s="80" t="s">
        <v>33</v>
      </c>
      <c r="AP14" s="84" t="s">
        <v>133</v>
      </c>
    </row>
    <row r="15" spans="1:42" ht="30" customHeight="1" x14ac:dyDescent="0.2">
      <c r="A15" s="85">
        <f t="shared" si="5"/>
        <v>104.00800000000004</v>
      </c>
      <c r="B15" s="73" t="s">
        <v>187</v>
      </c>
      <c r="C15" s="79" t="s">
        <v>113</v>
      </c>
      <c r="D15" s="80" t="s">
        <v>131</v>
      </c>
      <c r="E15" s="89" t="s">
        <v>132</v>
      </c>
      <c r="F15" s="104" t="s">
        <v>44</v>
      </c>
      <c r="G15" s="80" t="s">
        <v>54</v>
      </c>
      <c r="H15" s="90">
        <v>43343</v>
      </c>
      <c r="I15" s="90">
        <v>43373</v>
      </c>
      <c r="J15" s="53" t="str">
        <f t="shared" ref="J15:J53" si="6">TEXT(H15,"DD.MM.YY")&amp;" - "&amp;TEXT(I15,"DD.MM.YY")&amp;" ("&amp;DATEDIF(H15,I15+1,"m")&amp;" months)"</f>
        <v>31.08.18 - 30.09.18 (1 months)</v>
      </c>
      <c r="K15" s="82" t="s">
        <v>32</v>
      </c>
      <c r="L15" s="51">
        <v>2300</v>
      </c>
      <c r="M15" s="51">
        <v>700</v>
      </c>
      <c r="N15" s="83">
        <f t="shared" si="2"/>
        <v>8</v>
      </c>
      <c r="O15" s="51">
        <v>2300</v>
      </c>
      <c r="P15" s="51">
        <v>700</v>
      </c>
      <c r="Q15" s="83">
        <f t="shared" si="3"/>
        <v>8</v>
      </c>
      <c r="R15" s="51">
        <v>2300</v>
      </c>
      <c r="S15" s="51">
        <v>700</v>
      </c>
      <c r="T15" s="86">
        <f t="shared" si="4"/>
        <v>8</v>
      </c>
      <c r="U15" s="89">
        <v>11.64</v>
      </c>
      <c r="V15" s="89">
        <v>0</v>
      </c>
      <c r="W15" s="89" t="s">
        <v>33</v>
      </c>
      <c r="X15" s="89" t="s">
        <v>33</v>
      </c>
      <c r="Y15" s="89" t="s">
        <v>33</v>
      </c>
      <c r="Z15" s="89" t="s">
        <v>33</v>
      </c>
      <c r="AA15" s="89" t="s">
        <v>33</v>
      </c>
      <c r="AB15" s="89" t="s">
        <v>33</v>
      </c>
      <c r="AC15" s="89" t="s">
        <v>33</v>
      </c>
      <c r="AD15" s="80">
        <v>0.4</v>
      </c>
      <c r="AE15" s="80">
        <v>1</v>
      </c>
      <c r="AF15" s="80">
        <v>1</v>
      </c>
      <c r="AG15" s="80">
        <v>0.4</v>
      </c>
      <c r="AH15" s="80">
        <v>1</v>
      </c>
      <c r="AI15" s="89">
        <v>0.4</v>
      </c>
      <c r="AJ15" s="89">
        <v>1</v>
      </c>
      <c r="AK15" s="87" t="s">
        <v>33</v>
      </c>
      <c r="AL15" s="87" t="s">
        <v>33</v>
      </c>
      <c r="AM15" s="54" t="s">
        <v>129</v>
      </c>
      <c r="AN15" s="89" t="s">
        <v>33</v>
      </c>
      <c r="AO15" s="89" t="s">
        <v>33</v>
      </c>
      <c r="AP15" s="87" t="s">
        <v>134</v>
      </c>
    </row>
    <row r="16" spans="1:42" ht="30" customHeight="1" x14ac:dyDescent="0.2">
      <c r="A16" s="85">
        <f t="shared" si="5"/>
        <v>104.00900000000004</v>
      </c>
      <c r="B16" s="78" t="s">
        <v>186</v>
      </c>
      <c r="C16" s="79">
        <v>1.3</v>
      </c>
      <c r="D16" s="80" t="s">
        <v>135</v>
      </c>
      <c r="E16" s="89" t="s">
        <v>136</v>
      </c>
      <c r="F16" s="89" t="s">
        <v>44</v>
      </c>
      <c r="G16" s="89" t="s">
        <v>54</v>
      </c>
      <c r="H16" s="90">
        <v>43343</v>
      </c>
      <c r="I16" s="90">
        <v>43373</v>
      </c>
      <c r="J16" s="53" t="str">
        <f t="shared" si="6"/>
        <v>31.08.18 - 30.09.18 (1 months)</v>
      </c>
      <c r="K16" s="82" t="s">
        <v>32</v>
      </c>
      <c r="L16" s="51">
        <v>2300</v>
      </c>
      <c r="M16" s="51">
        <v>2300</v>
      </c>
      <c r="N16" s="83">
        <f t="shared" si="2"/>
        <v>24</v>
      </c>
      <c r="O16" s="51">
        <v>2300</v>
      </c>
      <c r="P16" s="51">
        <v>2300</v>
      </c>
      <c r="Q16" s="83">
        <f t="shared" si="3"/>
        <v>24</v>
      </c>
      <c r="R16" s="51">
        <v>2300</v>
      </c>
      <c r="S16" s="51">
        <v>2300</v>
      </c>
      <c r="T16" s="86">
        <f t="shared" si="4"/>
        <v>24</v>
      </c>
      <c r="U16" s="89">
        <v>16</v>
      </c>
      <c r="V16" s="89"/>
      <c r="W16" s="89"/>
      <c r="X16" s="89"/>
      <c r="Y16" s="91"/>
      <c r="Z16" s="89"/>
      <c r="AA16" s="89"/>
      <c r="AB16" s="89"/>
      <c r="AC16" s="89"/>
      <c r="AD16" s="89">
        <v>0.8</v>
      </c>
      <c r="AE16" s="89">
        <v>2</v>
      </c>
      <c r="AF16" s="89">
        <v>2</v>
      </c>
      <c r="AG16" s="89">
        <v>0.8</v>
      </c>
      <c r="AH16" s="89">
        <v>2</v>
      </c>
      <c r="AI16" s="89">
        <v>0.8</v>
      </c>
      <c r="AJ16" s="89">
        <v>2</v>
      </c>
      <c r="AK16" s="87"/>
      <c r="AL16" s="87"/>
      <c r="AM16" s="54"/>
      <c r="AN16" s="89"/>
      <c r="AO16" s="89"/>
      <c r="AP16" s="87"/>
    </row>
    <row r="17" spans="1:42" ht="30" customHeight="1" x14ac:dyDescent="0.2">
      <c r="A17" s="85">
        <f t="shared" si="5"/>
        <v>104.01000000000005</v>
      </c>
      <c r="B17" s="73" t="s">
        <v>187</v>
      </c>
      <c r="C17" s="79" t="s">
        <v>113</v>
      </c>
      <c r="D17" s="80" t="s">
        <v>138</v>
      </c>
      <c r="E17" s="80" t="s">
        <v>139</v>
      </c>
      <c r="F17" s="80" t="s">
        <v>44</v>
      </c>
      <c r="G17" s="80" t="s">
        <v>56</v>
      </c>
      <c r="H17" s="81">
        <v>43344</v>
      </c>
      <c r="I17" s="81">
        <v>43373</v>
      </c>
      <c r="J17" s="53" t="str">
        <f t="shared" si="6"/>
        <v>01.09.18 - 30.09.18 (1 months)</v>
      </c>
      <c r="K17" s="82" t="s">
        <v>32</v>
      </c>
      <c r="L17" s="51">
        <v>700</v>
      </c>
      <c r="M17" s="51">
        <v>1500</v>
      </c>
      <c r="N17" s="83">
        <f t="shared" si="2"/>
        <v>8</v>
      </c>
      <c r="O17" s="51">
        <v>700</v>
      </c>
      <c r="P17" s="51">
        <v>1500</v>
      </c>
      <c r="Q17" s="83">
        <f t="shared" si="3"/>
        <v>8</v>
      </c>
      <c r="R17" s="51">
        <v>700</v>
      </c>
      <c r="S17" s="51">
        <v>1500</v>
      </c>
      <c r="T17" s="86">
        <f t="shared" si="4"/>
        <v>8</v>
      </c>
      <c r="U17" s="80">
        <v>27.96</v>
      </c>
      <c r="V17" s="80"/>
      <c r="W17" s="80"/>
      <c r="X17" s="80"/>
      <c r="Y17" s="82"/>
      <c r="Z17" s="80"/>
      <c r="AA17" s="80"/>
      <c r="AB17" s="80"/>
      <c r="AC17" s="80"/>
      <c r="AD17" s="80">
        <v>1.6</v>
      </c>
      <c r="AE17" s="80">
        <v>4</v>
      </c>
      <c r="AF17" s="80">
        <v>4</v>
      </c>
      <c r="AG17" s="80">
        <v>1.6</v>
      </c>
      <c r="AH17" s="80">
        <v>4</v>
      </c>
      <c r="AI17" s="80">
        <v>1.6</v>
      </c>
      <c r="AJ17" s="80">
        <v>4</v>
      </c>
      <c r="AK17" s="84"/>
      <c r="AL17" s="84"/>
      <c r="AM17" s="52"/>
      <c r="AN17" s="80"/>
      <c r="AO17" s="80"/>
      <c r="AP17" s="84" t="s">
        <v>147</v>
      </c>
    </row>
    <row r="18" spans="1:42" ht="30" customHeight="1" x14ac:dyDescent="0.2">
      <c r="A18" s="85">
        <f t="shared" ref="A18:A53" si="7">A17+0.001</f>
        <v>104.01100000000005</v>
      </c>
      <c r="B18" s="78" t="s">
        <v>186</v>
      </c>
      <c r="C18" s="79">
        <v>1.3</v>
      </c>
      <c r="D18" s="80" t="s">
        <v>138</v>
      </c>
      <c r="E18" s="80" t="s">
        <v>139</v>
      </c>
      <c r="F18" s="80" t="s">
        <v>44</v>
      </c>
      <c r="G18" s="80" t="s">
        <v>56</v>
      </c>
      <c r="H18" s="81">
        <v>43344</v>
      </c>
      <c r="I18" s="81">
        <v>43373</v>
      </c>
      <c r="J18" s="53" t="str">
        <f t="shared" si="6"/>
        <v>01.09.18 - 30.09.18 (1 months)</v>
      </c>
      <c r="K18" s="82" t="s">
        <v>32</v>
      </c>
      <c r="L18" s="51">
        <v>1500</v>
      </c>
      <c r="M18" s="51">
        <v>2300</v>
      </c>
      <c r="N18" s="83">
        <f t="shared" si="2"/>
        <v>8</v>
      </c>
      <c r="O18" s="51">
        <v>1500</v>
      </c>
      <c r="P18" s="51">
        <v>2300</v>
      </c>
      <c r="Q18" s="83">
        <f t="shared" si="3"/>
        <v>8</v>
      </c>
      <c r="R18" s="51">
        <v>1500</v>
      </c>
      <c r="S18" s="51">
        <v>2300</v>
      </c>
      <c r="T18" s="86">
        <f t="shared" si="4"/>
        <v>8</v>
      </c>
      <c r="U18" s="89">
        <v>23.96</v>
      </c>
      <c r="V18" s="80"/>
      <c r="W18" s="89"/>
      <c r="X18" s="89"/>
      <c r="Y18" s="91"/>
      <c r="Z18" s="89"/>
      <c r="AA18" s="89"/>
      <c r="AB18" s="89"/>
      <c r="AC18" s="89"/>
      <c r="AD18" s="80">
        <v>1.6</v>
      </c>
      <c r="AE18" s="80">
        <v>4</v>
      </c>
      <c r="AF18" s="80">
        <v>4</v>
      </c>
      <c r="AG18" s="80">
        <v>1.6</v>
      </c>
      <c r="AH18" s="80">
        <v>4</v>
      </c>
      <c r="AI18" s="80">
        <v>1.6</v>
      </c>
      <c r="AJ18" s="80">
        <v>4</v>
      </c>
      <c r="AK18" s="87"/>
      <c r="AL18" s="87"/>
      <c r="AM18" s="54"/>
      <c r="AN18" s="89"/>
      <c r="AO18" s="89"/>
      <c r="AP18" s="84" t="s">
        <v>147</v>
      </c>
    </row>
    <row r="19" spans="1:42" ht="30" customHeight="1" x14ac:dyDescent="0.2">
      <c r="A19" s="85">
        <f t="shared" si="7"/>
        <v>104.01200000000006</v>
      </c>
      <c r="B19" s="74" t="s">
        <v>187</v>
      </c>
      <c r="C19" s="88" t="s">
        <v>113</v>
      </c>
      <c r="D19" s="89" t="s">
        <v>140</v>
      </c>
      <c r="E19" s="89" t="s">
        <v>141</v>
      </c>
      <c r="F19" s="80" t="s">
        <v>44</v>
      </c>
      <c r="G19" s="80" t="s">
        <v>56</v>
      </c>
      <c r="H19" s="90">
        <v>43343</v>
      </c>
      <c r="I19" s="90">
        <v>43373</v>
      </c>
      <c r="J19" s="53" t="str">
        <f t="shared" si="6"/>
        <v>31.08.18 - 30.09.18 (1 months)</v>
      </c>
      <c r="K19" s="82" t="s">
        <v>32</v>
      </c>
      <c r="L19" s="51">
        <v>2300</v>
      </c>
      <c r="M19" s="51">
        <v>700</v>
      </c>
      <c r="N19" s="83">
        <f t="shared" si="2"/>
        <v>8</v>
      </c>
      <c r="O19" s="51">
        <v>2300</v>
      </c>
      <c r="P19" s="51">
        <v>700</v>
      </c>
      <c r="Q19" s="83">
        <f t="shared" si="3"/>
        <v>8</v>
      </c>
      <c r="R19" s="51">
        <v>2300</v>
      </c>
      <c r="S19" s="51">
        <v>700</v>
      </c>
      <c r="T19" s="86">
        <f t="shared" si="4"/>
        <v>8</v>
      </c>
      <c r="U19" s="89">
        <v>63</v>
      </c>
      <c r="V19" s="80"/>
      <c r="W19" s="89"/>
      <c r="X19" s="89"/>
      <c r="Y19" s="91"/>
      <c r="Z19" s="89"/>
      <c r="AA19" s="89"/>
      <c r="AB19" s="89"/>
      <c r="AC19" s="89"/>
      <c r="AD19" s="89">
        <v>2.8</v>
      </c>
      <c r="AE19" s="89">
        <v>7</v>
      </c>
      <c r="AF19" s="89">
        <v>7</v>
      </c>
      <c r="AG19" s="89">
        <v>2.8</v>
      </c>
      <c r="AH19" s="89">
        <v>7</v>
      </c>
      <c r="AI19" s="89">
        <v>2.8</v>
      </c>
      <c r="AJ19" s="89">
        <v>7</v>
      </c>
      <c r="AK19" s="87"/>
      <c r="AL19" s="87"/>
      <c r="AM19" s="54"/>
      <c r="AN19" s="89"/>
      <c r="AO19" s="89"/>
      <c r="AP19" s="84" t="s">
        <v>148</v>
      </c>
    </row>
    <row r="20" spans="1:42" ht="30" customHeight="1" x14ac:dyDescent="0.2">
      <c r="A20" s="85">
        <f t="shared" si="7"/>
        <v>104.01300000000006</v>
      </c>
      <c r="B20" s="85" t="s">
        <v>186</v>
      </c>
      <c r="C20" s="88">
        <v>4</v>
      </c>
      <c r="D20" s="89" t="s">
        <v>140</v>
      </c>
      <c r="E20" s="89" t="s">
        <v>141</v>
      </c>
      <c r="F20" s="80" t="s">
        <v>44</v>
      </c>
      <c r="G20" s="80" t="s">
        <v>56</v>
      </c>
      <c r="H20" s="90">
        <v>43343</v>
      </c>
      <c r="I20" s="90">
        <v>43373</v>
      </c>
      <c r="J20" s="53" t="str">
        <f t="shared" si="6"/>
        <v>31.08.18 - 30.09.18 (1 months)</v>
      </c>
      <c r="K20" s="82" t="s">
        <v>32</v>
      </c>
      <c r="L20" s="51">
        <v>2300</v>
      </c>
      <c r="M20" s="51">
        <v>1500</v>
      </c>
      <c r="N20" s="83">
        <f t="shared" si="2"/>
        <v>16</v>
      </c>
      <c r="O20" s="51">
        <v>2300</v>
      </c>
      <c r="P20" s="51">
        <v>1500</v>
      </c>
      <c r="Q20" s="83">
        <f t="shared" si="3"/>
        <v>16</v>
      </c>
      <c r="R20" s="51">
        <v>2300</v>
      </c>
      <c r="S20" s="51">
        <v>1500</v>
      </c>
      <c r="T20" s="86">
        <f t="shared" si="4"/>
        <v>16</v>
      </c>
      <c r="U20" s="89">
        <v>70</v>
      </c>
      <c r="V20" s="80"/>
      <c r="W20" s="89"/>
      <c r="X20" s="89"/>
      <c r="Y20" s="91"/>
      <c r="Z20" s="89"/>
      <c r="AA20" s="89"/>
      <c r="AB20" s="89"/>
      <c r="AC20" s="89"/>
      <c r="AD20" s="89">
        <v>2.8</v>
      </c>
      <c r="AE20" s="89">
        <v>7</v>
      </c>
      <c r="AF20" s="89">
        <v>7</v>
      </c>
      <c r="AG20" s="89">
        <v>2.8</v>
      </c>
      <c r="AH20" s="89">
        <v>7</v>
      </c>
      <c r="AI20" s="89">
        <v>2.8</v>
      </c>
      <c r="AJ20" s="89">
        <v>7</v>
      </c>
      <c r="AK20" s="87"/>
      <c r="AL20" s="87"/>
      <c r="AM20" s="54"/>
      <c r="AN20" s="89"/>
      <c r="AO20" s="89"/>
      <c r="AP20" s="84" t="s">
        <v>148</v>
      </c>
    </row>
    <row r="21" spans="1:42" ht="30" customHeight="1" x14ac:dyDescent="0.2">
      <c r="A21" s="85">
        <f t="shared" si="7"/>
        <v>104.01400000000007</v>
      </c>
      <c r="B21" s="73" t="s">
        <v>187</v>
      </c>
      <c r="C21" s="79" t="s">
        <v>113</v>
      </c>
      <c r="D21" s="80" t="s">
        <v>138</v>
      </c>
      <c r="E21" s="80" t="s">
        <v>142</v>
      </c>
      <c r="F21" s="80" t="s">
        <v>44</v>
      </c>
      <c r="G21" s="80" t="s">
        <v>56</v>
      </c>
      <c r="H21" s="90">
        <v>43343</v>
      </c>
      <c r="I21" s="90">
        <v>43373</v>
      </c>
      <c r="J21" s="53" t="str">
        <f t="shared" si="6"/>
        <v>31.08.18 - 30.09.18 (1 months)</v>
      </c>
      <c r="K21" s="82" t="s">
        <v>32</v>
      </c>
      <c r="L21" s="51">
        <v>2300</v>
      </c>
      <c r="M21" s="51">
        <v>700</v>
      </c>
      <c r="N21" s="83">
        <f t="shared" si="2"/>
        <v>8</v>
      </c>
      <c r="O21" s="51">
        <v>2300</v>
      </c>
      <c r="P21" s="51">
        <v>700</v>
      </c>
      <c r="Q21" s="83">
        <f t="shared" si="3"/>
        <v>8</v>
      </c>
      <c r="R21" s="51">
        <v>2300</v>
      </c>
      <c r="S21" s="51">
        <v>700</v>
      </c>
      <c r="T21" s="86">
        <f t="shared" si="4"/>
        <v>8</v>
      </c>
      <c r="U21" s="89">
        <v>110</v>
      </c>
      <c r="V21" s="80"/>
      <c r="W21" s="89"/>
      <c r="X21" s="89"/>
      <c r="Y21" s="91"/>
      <c r="Z21" s="89"/>
      <c r="AA21" s="89"/>
      <c r="AB21" s="89"/>
      <c r="AC21" s="89"/>
      <c r="AD21" s="89">
        <v>4</v>
      </c>
      <c r="AE21" s="89">
        <v>10</v>
      </c>
      <c r="AF21" s="89">
        <v>10</v>
      </c>
      <c r="AG21" s="89">
        <v>4</v>
      </c>
      <c r="AH21" s="89">
        <v>10</v>
      </c>
      <c r="AI21" s="89">
        <v>4</v>
      </c>
      <c r="AJ21" s="89">
        <v>10</v>
      </c>
      <c r="AK21" s="87"/>
      <c r="AL21" s="87"/>
      <c r="AM21" s="54"/>
      <c r="AN21" s="89"/>
      <c r="AO21" s="89"/>
      <c r="AP21" s="84" t="s">
        <v>147</v>
      </c>
    </row>
    <row r="22" spans="1:42" ht="30" customHeight="1" x14ac:dyDescent="0.2">
      <c r="A22" s="85">
        <f t="shared" si="7"/>
        <v>104.01500000000007</v>
      </c>
      <c r="B22" s="78" t="s">
        <v>186</v>
      </c>
      <c r="C22" s="79">
        <v>1.3</v>
      </c>
      <c r="D22" s="80" t="s">
        <v>138</v>
      </c>
      <c r="E22" s="80" t="s">
        <v>142</v>
      </c>
      <c r="F22" s="80" t="s">
        <v>44</v>
      </c>
      <c r="G22" s="80" t="s">
        <v>56</v>
      </c>
      <c r="H22" s="90">
        <v>43344</v>
      </c>
      <c r="I22" s="90">
        <v>43373</v>
      </c>
      <c r="J22" s="53" t="str">
        <f t="shared" si="6"/>
        <v>01.09.18 - 30.09.18 (1 months)</v>
      </c>
      <c r="K22" s="82" t="s">
        <v>32</v>
      </c>
      <c r="L22" s="51">
        <v>700</v>
      </c>
      <c r="M22" s="51">
        <v>2300</v>
      </c>
      <c r="N22" s="83">
        <f t="shared" si="2"/>
        <v>16</v>
      </c>
      <c r="O22" s="51">
        <v>700</v>
      </c>
      <c r="P22" s="51">
        <v>2300</v>
      </c>
      <c r="Q22" s="83">
        <f t="shared" si="3"/>
        <v>16</v>
      </c>
      <c r="R22" s="51">
        <v>700</v>
      </c>
      <c r="S22" s="51">
        <v>2300</v>
      </c>
      <c r="T22" s="86">
        <f t="shared" si="4"/>
        <v>16</v>
      </c>
      <c r="U22" s="89">
        <v>110</v>
      </c>
      <c r="V22" s="80"/>
      <c r="W22" s="89"/>
      <c r="X22" s="89"/>
      <c r="Y22" s="91"/>
      <c r="Z22" s="89"/>
      <c r="AA22" s="89"/>
      <c r="AB22" s="89"/>
      <c r="AC22" s="89"/>
      <c r="AD22" s="89">
        <v>4</v>
      </c>
      <c r="AE22" s="89">
        <v>10</v>
      </c>
      <c r="AF22" s="89">
        <v>10</v>
      </c>
      <c r="AG22" s="89">
        <v>4</v>
      </c>
      <c r="AH22" s="89">
        <v>10</v>
      </c>
      <c r="AI22" s="89">
        <v>4</v>
      </c>
      <c r="AJ22" s="89">
        <v>10</v>
      </c>
      <c r="AK22" s="87"/>
      <c r="AL22" s="87"/>
      <c r="AM22" s="54"/>
      <c r="AN22" s="89"/>
      <c r="AO22" s="89"/>
      <c r="AP22" s="84" t="s">
        <v>147</v>
      </c>
    </row>
    <row r="23" spans="1:42" ht="30" customHeight="1" x14ac:dyDescent="0.2">
      <c r="A23" s="85">
        <f t="shared" si="7"/>
        <v>104.01600000000008</v>
      </c>
      <c r="B23" s="78" t="s">
        <v>186</v>
      </c>
      <c r="C23" s="79">
        <v>1.3</v>
      </c>
      <c r="D23" s="80" t="s">
        <v>138</v>
      </c>
      <c r="E23" s="80" t="s">
        <v>143</v>
      </c>
      <c r="F23" s="80" t="s">
        <v>44</v>
      </c>
      <c r="G23" s="80" t="s">
        <v>56</v>
      </c>
      <c r="H23" s="90">
        <v>43343</v>
      </c>
      <c r="I23" s="90">
        <v>43373</v>
      </c>
      <c r="J23" s="53" t="str">
        <f t="shared" si="6"/>
        <v>31.08.18 - 30.09.18 (1 months)</v>
      </c>
      <c r="K23" s="82" t="s">
        <v>32</v>
      </c>
      <c r="L23" s="51">
        <v>2300</v>
      </c>
      <c r="M23" s="51">
        <v>2300</v>
      </c>
      <c r="N23" s="83">
        <f t="shared" si="2"/>
        <v>24</v>
      </c>
      <c r="O23" s="51">
        <v>2300</v>
      </c>
      <c r="P23" s="51">
        <v>2300</v>
      </c>
      <c r="Q23" s="83">
        <f t="shared" si="3"/>
        <v>24</v>
      </c>
      <c r="R23" s="51">
        <v>2300</v>
      </c>
      <c r="S23" s="51">
        <v>2300</v>
      </c>
      <c r="T23" s="86">
        <f t="shared" si="4"/>
        <v>24</v>
      </c>
      <c r="U23" s="89">
        <v>66</v>
      </c>
      <c r="V23" s="80"/>
      <c r="W23" s="89"/>
      <c r="X23" s="89"/>
      <c r="Y23" s="91"/>
      <c r="Z23" s="89"/>
      <c r="AA23" s="89"/>
      <c r="AB23" s="89"/>
      <c r="AC23" s="89"/>
      <c r="AD23" s="89">
        <v>2.4</v>
      </c>
      <c r="AE23" s="89">
        <v>6</v>
      </c>
      <c r="AF23" s="89">
        <v>6</v>
      </c>
      <c r="AG23" s="89">
        <v>2.4</v>
      </c>
      <c r="AH23" s="89">
        <v>6</v>
      </c>
      <c r="AI23" s="89">
        <v>2.4</v>
      </c>
      <c r="AJ23" s="89">
        <v>6</v>
      </c>
      <c r="AK23" s="87"/>
      <c r="AL23" s="87"/>
      <c r="AM23" s="54"/>
      <c r="AN23" s="89"/>
      <c r="AO23" s="89"/>
      <c r="AP23" s="84" t="s">
        <v>147</v>
      </c>
    </row>
    <row r="24" spans="1:42" ht="30" customHeight="1" x14ac:dyDescent="0.2">
      <c r="A24" s="85">
        <f t="shared" si="7"/>
        <v>104.01700000000008</v>
      </c>
      <c r="B24" s="73" t="s">
        <v>187</v>
      </c>
      <c r="C24" s="79" t="s">
        <v>113</v>
      </c>
      <c r="D24" s="80" t="s">
        <v>138</v>
      </c>
      <c r="E24" s="80" t="s">
        <v>144</v>
      </c>
      <c r="F24" s="80" t="s">
        <v>44</v>
      </c>
      <c r="G24" s="80" t="s">
        <v>56</v>
      </c>
      <c r="H24" s="90">
        <v>43344</v>
      </c>
      <c r="I24" s="90">
        <v>43373</v>
      </c>
      <c r="J24" s="53" t="str">
        <f t="shared" si="6"/>
        <v>01.09.18 - 30.09.18 (1 months)</v>
      </c>
      <c r="K24" s="82" t="s">
        <v>32</v>
      </c>
      <c r="L24" s="51">
        <v>700</v>
      </c>
      <c r="M24" s="51">
        <v>1500</v>
      </c>
      <c r="N24" s="83">
        <f t="shared" si="2"/>
        <v>8</v>
      </c>
      <c r="O24" s="51">
        <v>700</v>
      </c>
      <c r="P24" s="51">
        <v>1500</v>
      </c>
      <c r="Q24" s="83">
        <f t="shared" si="3"/>
        <v>8</v>
      </c>
      <c r="R24" s="51">
        <v>700</v>
      </c>
      <c r="S24" s="51">
        <v>1500</v>
      </c>
      <c r="T24" s="86">
        <f t="shared" si="4"/>
        <v>8</v>
      </c>
      <c r="U24" s="89">
        <v>138</v>
      </c>
      <c r="V24" s="80"/>
      <c r="W24" s="89"/>
      <c r="X24" s="89"/>
      <c r="Y24" s="91"/>
      <c r="Z24" s="89"/>
      <c r="AA24" s="89"/>
      <c r="AB24" s="89"/>
      <c r="AC24" s="89"/>
      <c r="AD24" s="89">
        <v>8</v>
      </c>
      <c r="AE24" s="89">
        <v>20</v>
      </c>
      <c r="AF24" s="89">
        <v>20</v>
      </c>
      <c r="AG24" s="89">
        <v>8</v>
      </c>
      <c r="AH24" s="89">
        <v>20</v>
      </c>
      <c r="AI24" s="89">
        <v>8</v>
      </c>
      <c r="AJ24" s="89">
        <v>20</v>
      </c>
      <c r="AK24" s="87"/>
      <c r="AL24" s="87"/>
      <c r="AM24" s="54"/>
      <c r="AN24" s="89"/>
      <c r="AO24" s="89"/>
      <c r="AP24" s="84" t="s">
        <v>147</v>
      </c>
    </row>
    <row r="25" spans="1:42" ht="30" customHeight="1" x14ac:dyDescent="0.2">
      <c r="A25" s="85">
        <f t="shared" si="7"/>
        <v>104.01800000000009</v>
      </c>
      <c r="B25" s="78" t="s">
        <v>186</v>
      </c>
      <c r="C25" s="79">
        <v>1.3</v>
      </c>
      <c r="D25" s="80" t="s">
        <v>138</v>
      </c>
      <c r="E25" s="80" t="s">
        <v>144</v>
      </c>
      <c r="F25" s="80" t="s">
        <v>44</v>
      </c>
      <c r="G25" s="80" t="s">
        <v>56</v>
      </c>
      <c r="H25" s="90">
        <v>43344</v>
      </c>
      <c r="I25" s="90">
        <v>43373</v>
      </c>
      <c r="J25" s="53" t="str">
        <f t="shared" si="6"/>
        <v>01.09.18 - 30.09.18 (1 months)</v>
      </c>
      <c r="K25" s="82" t="s">
        <v>32</v>
      </c>
      <c r="L25" s="51">
        <v>1500</v>
      </c>
      <c r="M25" s="51">
        <v>2300</v>
      </c>
      <c r="N25" s="83">
        <f t="shared" si="2"/>
        <v>8</v>
      </c>
      <c r="O25" s="51">
        <v>1500</v>
      </c>
      <c r="P25" s="51">
        <v>2300</v>
      </c>
      <c r="Q25" s="83">
        <f t="shared" si="3"/>
        <v>8</v>
      </c>
      <c r="R25" s="51">
        <v>1500</v>
      </c>
      <c r="S25" s="51">
        <v>2300</v>
      </c>
      <c r="T25" s="86">
        <f t="shared" si="4"/>
        <v>8</v>
      </c>
      <c r="U25" s="89">
        <v>137</v>
      </c>
      <c r="V25" s="80"/>
      <c r="W25" s="89"/>
      <c r="X25" s="89"/>
      <c r="Y25" s="91"/>
      <c r="Z25" s="89"/>
      <c r="AA25" s="89"/>
      <c r="AB25" s="89"/>
      <c r="AC25" s="89"/>
      <c r="AD25" s="89">
        <v>8</v>
      </c>
      <c r="AE25" s="89">
        <v>20</v>
      </c>
      <c r="AF25" s="89">
        <v>20</v>
      </c>
      <c r="AG25" s="89">
        <v>8</v>
      </c>
      <c r="AH25" s="89">
        <v>20</v>
      </c>
      <c r="AI25" s="89">
        <v>8</v>
      </c>
      <c r="AJ25" s="89">
        <v>20</v>
      </c>
      <c r="AK25" s="87"/>
      <c r="AL25" s="87"/>
      <c r="AM25" s="54"/>
      <c r="AN25" s="89"/>
      <c r="AO25" s="89"/>
      <c r="AP25" s="84" t="s">
        <v>147</v>
      </c>
    </row>
    <row r="26" spans="1:42" ht="30" customHeight="1" x14ac:dyDescent="0.2">
      <c r="A26" s="85">
        <f t="shared" si="7"/>
        <v>104.01900000000009</v>
      </c>
      <c r="B26" s="78" t="s">
        <v>186</v>
      </c>
      <c r="C26" s="79">
        <v>1.3</v>
      </c>
      <c r="D26" s="80" t="s">
        <v>138</v>
      </c>
      <c r="E26" s="89" t="s">
        <v>145</v>
      </c>
      <c r="F26" s="80" t="s">
        <v>44</v>
      </c>
      <c r="G26" s="80" t="s">
        <v>56</v>
      </c>
      <c r="H26" s="90">
        <v>43343</v>
      </c>
      <c r="I26" s="90">
        <v>43373</v>
      </c>
      <c r="J26" s="53" t="str">
        <f t="shared" si="6"/>
        <v>31.08.18 - 30.09.18 (1 months)</v>
      </c>
      <c r="K26" s="82" t="s">
        <v>32</v>
      </c>
      <c r="L26" s="51">
        <v>2300</v>
      </c>
      <c r="M26" s="51">
        <v>300</v>
      </c>
      <c r="N26" s="83">
        <f t="shared" si="2"/>
        <v>4</v>
      </c>
      <c r="O26" s="51">
        <v>2300</v>
      </c>
      <c r="P26" s="51">
        <v>300</v>
      </c>
      <c r="Q26" s="83">
        <f t="shared" si="3"/>
        <v>4</v>
      </c>
      <c r="R26" s="51">
        <v>2300</v>
      </c>
      <c r="S26" s="51">
        <v>300</v>
      </c>
      <c r="T26" s="86">
        <f t="shared" si="4"/>
        <v>4</v>
      </c>
      <c r="U26" s="89">
        <v>140</v>
      </c>
      <c r="V26" s="89"/>
      <c r="W26" s="89"/>
      <c r="X26" s="89"/>
      <c r="Y26" s="91"/>
      <c r="Z26" s="89"/>
      <c r="AA26" s="89"/>
      <c r="AB26" s="89"/>
      <c r="AC26" s="89"/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8</v>
      </c>
      <c r="AJ26" s="89">
        <v>20</v>
      </c>
      <c r="AK26" s="87"/>
      <c r="AL26" s="87"/>
      <c r="AM26" s="54"/>
      <c r="AN26" s="89"/>
      <c r="AO26" s="89"/>
      <c r="AP26" s="84" t="s">
        <v>147</v>
      </c>
    </row>
    <row r="27" spans="1:42" ht="30" customHeight="1" x14ac:dyDescent="0.2">
      <c r="A27" s="85">
        <f t="shared" si="7"/>
        <v>104.0200000000001</v>
      </c>
      <c r="B27" s="73" t="s">
        <v>187</v>
      </c>
      <c r="C27" s="79" t="s">
        <v>113</v>
      </c>
      <c r="D27" s="80" t="s">
        <v>138</v>
      </c>
      <c r="E27" s="89" t="s">
        <v>146</v>
      </c>
      <c r="F27" s="89" t="s">
        <v>44</v>
      </c>
      <c r="G27" s="80" t="s">
        <v>56</v>
      </c>
      <c r="H27" s="90">
        <v>43344</v>
      </c>
      <c r="I27" s="90">
        <v>43373</v>
      </c>
      <c r="J27" s="53" t="str">
        <f t="shared" si="6"/>
        <v>01.09.18 - 30.09.18 (1 months)</v>
      </c>
      <c r="K27" s="82" t="s">
        <v>32</v>
      </c>
      <c r="L27" s="51">
        <v>700</v>
      </c>
      <c r="M27" s="51">
        <v>2300</v>
      </c>
      <c r="N27" s="83">
        <f t="shared" si="2"/>
        <v>16</v>
      </c>
      <c r="O27" s="51">
        <v>700</v>
      </c>
      <c r="P27" s="51">
        <v>2300</v>
      </c>
      <c r="Q27" s="83">
        <f t="shared" si="3"/>
        <v>16</v>
      </c>
      <c r="R27" s="51">
        <v>700</v>
      </c>
      <c r="S27" s="51">
        <v>2300</v>
      </c>
      <c r="T27" s="86">
        <f t="shared" si="4"/>
        <v>16</v>
      </c>
      <c r="U27" s="89">
        <v>54</v>
      </c>
      <c r="V27" s="89"/>
      <c r="W27" s="89"/>
      <c r="X27" s="89"/>
      <c r="Y27" s="91"/>
      <c r="Z27" s="89"/>
      <c r="AA27" s="89"/>
      <c r="AB27" s="89"/>
      <c r="AC27" s="89"/>
      <c r="AD27" s="89">
        <v>2.4</v>
      </c>
      <c r="AE27" s="89">
        <v>6</v>
      </c>
      <c r="AF27" s="89">
        <v>6</v>
      </c>
      <c r="AG27" s="89">
        <v>2.4</v>
      </c>
      <c r="AH27" s="89">
        <v>6</v>
      </c>
      <c r="AI27" s="89">
        <v>2.4</v>
      </c>
      <c r="AJ27" s="89">
        <v>6</v>
      </c>
      <c r="AK27" s="87"/>
      <c r="AL27" s="87"/>
      <c r="AM27" s="54"/>
      <c r="AN27" s="89"/>
      <c r="AO27" s="89"/>
      <c r="AP27" s="84" t="s">
        <v>149</v>
      </c>
    </row>
    <row r="28" spans="1:42" ht="30" customHeight="1" x14ac:dyDescent="0.2">
      <c r="A28" s="85">
        <f t="shared" si="7"/>
        <v>104.0210000000001</v>
      </c>
      <c r="B28" s="78" t="s">
        <v>186</v>
      </c>
      <c r="C28" s="79">
        <v>4</v>
      </c>
      <c r="D28" s="80" t="s">
        <v>138</v>
      </c>
      <c r="E28" s="89" t="s">
        <v>146</v>
      </c>
      <c r="F28" s="89" t="s">
        <v>44</v>
      </c>
      <c r="G28" s="80" t="s">
        <v>56</v>
      </c>
      <c r="H28" s="90">
        <v>43344</v>
      </c>
      <c r="I28" s="90">
        <v>43373</v>
      </c>
      <c r="J28" s="53" t="str">
        <f t="shared" si="6"/>
        <v>01.09.18 - 30.09.18 (1 months)</v>
      </c>
      <c r="K28" s="82" t="s">
        <v>32</v>
      </c>
      <c r="L28" s="51">
        <v>700</v>
      </c>
      <c r="M28" s="51">
        <v>1500</v>
      </c>
      <c r="N28" s="83">
        <f t="shared" si="2"/>
        <v>8</v>
      </c>
      <c r="O28" s="51">
        <v>700</v>
      </c>
      <c r="P28" s="51">
        <v>1500</v>
      </c>
      <c r="Q28" s="83">
        <f t="shared" si="3"/>
        <v>8</v>
      </c>
      <c r="R28" s="51">
        <v>700</v>
      </c>
      <c r="S28" s="51">
        <v>1500</v>
      </c>
      <c r="T28" s="86">
        <f t="shared" si="4"/>
        <v>8</v>
      </c>
      <c r="U28" s="89">
        <v>60</v>
      </c>
      <c r="V28" s="89"/>
      <c r="W28" s="89"/>
      <c r="X28" s="89"/>
      <c r="Y28" s="91"/>
      <c r="Z28" s="89"/>
      <c r="AA28" s="89"/>
      <c r="AB28" s="89"/>
      <c r="AC28" s="89"/>
      <c r="AD28" s="89">
        <v>2.4</v>
      </c>
      <c r="AE28" s="89">
        <v>6</v>
      </c>
      <c r="AF28" s="89">
        <v>6</v>
      </c>
      <c r="AG28" s="89">
        <v>2.4</v>
      </c>
      <c r="AH28" s="89">
        <v>6</v>
      </c>
      <c r="AI28" s="89">
        <v>2.4</v>
      </c>
      <c r="AJ28" s="89">
        <v>6</v>
      </c>
      <c r="AK28" s="87"/>
      <c r="AL28" s="87"/>
      <c r="AM28" s="54"/>
      <c r="AN28" s="89"/>
      <c r="AO28" s="89"/>
      <c r="AP28" s="84" t="s">
        <v>149</v>
      </c>
    </row>
    <row r="29" spans="1:42" ht="30" customHeight="1" x14ac:dyDescent="0.2">
      <c r="A29" s="85">
        <f>A28+0.001</f>
        <v>104.02200000000011</v>
      </c>
      <c r="B29" s="78" t="s">
        <v>186</v>
      </c>
      <c r="C29" s="79">
        <v>1.3</v>
      </c>
      <c r="D29" s="80" t="s">
        <v>135</v>
      </c>
      <c r="E29" s="80" t="s">
        <v>137</v>
      </c>
      <c r="F29" s="80" t="s">
        <v>44</v>
      </c>
      <c r="G29" s="80" t="s">
        <v>72</v>
      </c>
      <c r="H29" s="81">
        <v>43343</v>
      </c>
      <c r="I29" s="81">
        <v>43373</v>
      </c>
      <c r="J29" s="53" t="str">
        <f t="shared" si="6"/>
        <v>31.08.18 - 30.09.18 (1 months)</v>
      </c>
      <c r="K29" s="82" t="s">
        <v>32</v>
      </c>
      <c r="L29" s="51">
        <v>2300</v>
      </c>
      <c r="M29" s="51">
        <v>2300</v>
      </c>
      <c r="N29" s="83">
        <f t="shared" si="2"/>
        <v>24</v>
      </c>
      <c r="O29" s="51">
        <v>2300</v>
      </c>
      <c r="P29" s="51">
        <v>2300</v>
      </c>
      <c r="Q29" s="83">
        <f t="shared" si="3"/>
        <v>24</v>
      </c>
      <c r="R29" s="51">
        <v>2300</v>
      </c>
      <c r="S29" s="51">
        <v>2300</v>
      </c>
      <c r="T29" s="86">
        <f t="shared" si="4"/>
        <v>24</v>
      </c>
      <c r="U29" s="80">
        <v>17</v>
      </c>
      <c r="V29" s="80"/>
      <c r="W29" s="80"/>
      <c r="X29" s="80"/>
      <c r="Y29" s="82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4"/>
      <c r="AL29" s="84"/>
      <c r="AM29" s="52"/>
      <c r="AN29" s="80"/>
      <c r="AO29" s="80">
        <v>10</v>
      </c>
      <c r="AP29" s="84"/>
    </row>
    <row r="30" spans="1:42" ht="30" customHeight="1" x14ac:dyDescent="0.2">
      <c r="A30" s="85">
        <f t="shared" si="7"/>
        <v>104.02300000000011</v>
      </c>
      <c r="B30" s="78" t="s">
        <v>186</v>
      </c>
      <c r="C30" s="79">
        <v>4</v>
      </c>
      <c r="D30" s="80" t="s">
        <v>138</v>
      </c>
      <c r="E30" s="89" t="s">
        <v>150</v>
      </c>
      <c r="F30" s="80" t="s">
        <v>44</v>
      </c>
      <c r="G30" s="80" t="s">
        <v>71</v>
      </c>
      <c r="H30" s="90">
        <v>43343</v>
      </c>
      <c r="I30" s="90">
        <v>43373</v>
      </c>
      <c r="J30" s="53" t="str">
        <f t="shared" si="6"/>
        <v>31.08.18 - 30.09.18 (1 months)</v>
      </c>
      <c r="K30" s="82" t="s">
        <v>32</v>
      </c>
      <c r="L30" s="51">
        <v>2300</v>
      </c>
      <c r="M30" s="51">
        <v>2300</v>
      </c>
      <c r="N30" s="83">
        <f t="shared" si="2"/>
        <v>24</v>
      </c>
      <c r="O30" s="51">
        <v>2300</v>
      </c>
      <c r="P30" s="51">
        <v>2300</v>
      </c>
      <c r="Q30" s="83">
        <f t="shared" si="3"/>
        <v>24</v>
      </c>
      <c r="R30" s="51">
        <v>2300</v>
      </c>
      <c r="S30" s="51">
        <v>2300</v>
      </c>
      <c r="T30" s="86">
        <f t="shared" si="4"/>
        <v>24</v>
      </c>
      <c r="U30" s="89">
        <v>22.400000000000002</v>
      </c>
      <c r="V30" s="80"/>
      <c r="W30" s="89"/>
      <c r="X30" s="89"/>
      <c r="Y30" s="91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7"/>
      <c r="AL30" s="87"/>
      <c r="AM30" s="54"/>
      <c r="AN30" s="89"/>
      <c r="AO30" s="89">
        <v>14</v>
      </c>
      <c r="AP30" s="87" t="s">
        <v>152</v>
      </c>
    </row>
    <row r="31" spans="1:42" ht="30" customHeight="1" x14ac:dyDescent="0.2">
      <c r="A31" s="85">
        <f t="shared" si="7"/>
        <v>104.02400000000011</v>
      </c>
      <c r="B31" s="73" t="s">
        <v>187</v>
      </c>
      <c r="C31" s="79" t="s">
        <v>113</v>
      </c>
      <c r="D31" s="80" t="s">
        <v>138</v>
      </c>
      <c r="E31" s="89" t="s">
        <v>150</v>
      </c>
      <c r="F31" s="80" t="s">
        <v>44</v>
      </c>
      <c r="G31" s="80" t="s">
        <v>71</v>
      </c>
      <c r="H31" s="90">
        <v>43344</v>
      </c>
      <c r="I31" s="90">
        <v>43373</v>
      </c>
      <c r="J31" s="53" t="str">
        <f t="shared" si="6"/>
        <v>01.09.18 - 30.09.18 (1 months)</v>
      </c>
      <c r="K31" s="82" t="s">
        <v>32</v>
      </c>
      <c r="L31" s="51">
        <v>700</v>
      </c>
      <c r="M31" s="51">
        <v>1500</v>
      </c>
      <c r="N31" s="83">
        <f t="shared" si="2"/>
        <v>8</v>
      </c>
      <c r="O31" s="51">
        <v>700</v>
      </c>
      <c r="P31" s="51">
        <v>1500</v>
      </c>
      <c r="Q31" s="83">
        <f t="shared" si="3"/>
        <v>8</v>
      </c>
      <c r="R31" s="51">
        <v>700</v>
      </c>
      <c r="S31" s="51">
        <v>1500</v>
      </c>
      <c r="T31" s="86">
        <f t="shared" si="4"/>
        <v>8</v>
      </c>
      <c r="U31" s="89">
        <v>26.459999999999997</v>
      </c>
      <c r="V31" s="80"/>
      <c r="W31" s="89"/>
      <c r="X31" s="89"/>
      <c r="Y31" s="91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7"/>
      <c r="AL31" s="87"/>
      <c r="AM31" s="54"/>
      <c r="AN31" s="89"/>
      <c r="AO31" s="89">
        <v>14</v>
      </c>
      <c r="AP31" s="87" t="s">
        <v>152</v>
      </c>
    </row>
    <row r="32" spans="1:42" ht="30" customHeight="1" x14ac:dyDescent="0.2">
      <c r="A32" s="85">
        <f t="shared" si="7"/>
        <v>104.02500000000012</v>
      </c>
      <c r="B32" s="78" t="s">
        <v>186</v>
      </c>
      <c r="C32" s="79">
        <v>4</v>
      </c>
      <c r="D32" s="80" t="s">
        <v>138</v>
      </c>
      <c r="E32" s="89" t="s">
        <v>151</v>
      </c>
      <c r="F32" s="80" t="s">
        <v>44</v>
      </c>
      <c r="G32" s="80" t="s">
        <v>71</v>
      </c>
      <c r="H32" s="90">
        <v>43343</v>
      </c>
      <c r="I32" s="90">
        <v>43373</v>
      </c>
      <c r="J32" s="53" t="str">
        <f t="shared" si="6"/>
        <v>31.08.18 - 30.09.18 (1 months)</v>
      </c>
      <c r="K32" s="82" t="s">
        <v>32</v>
      </c>
      <c r="L32" s="51">
        <v>2300</v>
      </c>
      <c r="M32" s="51">
        <v>2300</v>
      </c>
      <c r="N32" s="83">
        <f t="shared" si="2"/>
        <v>24</v>
      </c>
      <c r="O32" s="51">
        <v>2300</v>
      </c>
      <c r="P32" s="51">
        <v>2300</v>
      </c>
      <c r="Q32" s="83">
        <f t="shared" si="3"/>
        <v>24</v>
      </c>
      <c r="R32" s="51">
        <v>2300</v>
      </c>
      <c r="S32" s="51">
        <v>2300</v>
      </c>
      <c r="T32" s="86">
        <f t="shared" si="4"/>
        <v>24</v>
      </c>
      <c r="U32" s="89">
        <v>23.85</v>
      </c>
      <c r="V32" s="80"/>
      <c r="W32" s="89"/>
      <c r="X32" s="89"/>
      <c r="Y32" s="91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7"/>
      <c r="AL32" s="87"/>
      <c r="AM32" s="54"/>
      <c r="AN32" s="89"/>
      <c r="AO32" s="89">
        <v>15</v>
      </c>
      <c r="AP32" s="87" t="s">
        <v>153</v>
      </c>
    </row>
    <row r="33" spans="1:42" ht="30" customHeight="1" x14ac:dyDescent="0.2">
      <c r="A33" s="85">
        <f t="shared" si="7"/>
        <v>104.02600000000012</v>
      </c>
      <c r="B33" s="73" t="s">
        <v>187</v>
      </c>
      <c r="C33" s="79" t="s">
        <v>113</v>
      </c>
      <c r="D33" s="80" t="s">
        <v>138</v>
      </c>
      <c r="E33" s="89" t="s">
        <v>151</v>
      </c>
      <c r="F33" s="80" t="s">
        <v>44</v>
      </c>
      <c r="G33" s="80" t="s">
        <v>71</v>
      </c>
      <c r="H33" s="90">
        <v>43344</v>
      </c>
      <c r="I33" s="90">
        <v>43373</v>
      </c>
      <c r="J33" s="53" t="str">
        <f t="shared" si="6"/>
        <v>01.09.18 - 30.09.18 (1 months)</v>
      </c>
      <c r="K33" s="82" t="s">
        <v>32</v>
      </c>
      <c r="L33" s="51">
        <v>700</v>
      </c>
      <c r="M33" s="51">
        <v>1500</v>
      </c>
      <c r="N33" s="83">
        <f t="shared" si="2"/>
        <v>8</v>
      </c>
      <c r="O33" s="51">
        <v>700</v>
      </c>
      <c r="P33" s="51">
        <v>1500</v>
      </c>
      <c r="Q33" s="83">
        <f t="shared" si="3"/>
        <v>8</v>
      </c>
      <c r="R33" s="51">
        <v>700</v>
      </c>
      <c r="S33" s="51">
        <v>1500</v>
      </c>
      <c r="T33" s="86">
        <f t="shared" si="4"/>
        <v>8</v>
      </c>
      <c r="U33" s="89">
        <v>28.5</v>
      </c>
      <c r="V33" s="80"/>
      <c r="W33" s="89"/>
      <c r="X33" s="89"/>
      <c r="Y33" s="91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7"/>
      <c r="AL33" s="87"/>
      <c r="AM33" s="54"/>
      <c r="AN33" s="89"/>
      <c r="AO33" s="89">
        <v>15</v>
      </c>
      <c r="AP33" s="87" t="s">
        <v>153</v>
      </c>
    </row>
    <row r="34" spans="1:42" ht="30" customHeight="1" x14ac:dyDescent="0.2">
      <c r="A34" s="85">
        <f t="shared" si="7"/>
        <v>104.02700000000013</v>
      </c>
      <c r="B34" s="73" t="s">
        <v>187</v>
      </c>
      <c r="C34" s="79" t="s">
        <v>113</v>
      </c>
      <c r="D34" s="105" t="s">
        <v>154</v>
      </c>
      <c r="E34" s="105" t="s">
        <v>155</v>
      </c>
      <c r="F34" s="105" t="s">
        <v>44</v>
      </c>
      <c r="G34" s="105" t="s">
        <v>156</v>
      </c>
      <c r="H34" s="106">
        <v>43343</v>
      </c>
      <c r="I34" s="106">
        <v>43373</v>
      </c>
      <c r="J34" s="53" t="str">
        <f t="shared" si="6"/>
        <v>31.08.18 - 30.09.18 (1 months)</v>
      </c>
      <c r="K34" s="70" t="s">
        <v>32</v>
      </c>
      <c r="L34" s="71">
        <v>2300</v>
      </c>
      <c r="M34" s="71">
        <v>2300</v>
      </c>
      <c r="N34" s="83">
        <f t="shared" si="2"/>
        <v>24</v>
      </c>
      <c r="O34" s="51">
        <v>2300</v>
      </c>
      <c r="P34" s="51">
        <v>2300</v>
      </c>
      <c r="Q34" s="83">
        <f t="shared" si="3"/>
        <v>24</v>
      </c>
      <c r="R34" s="51">
        <v>2300</v>
      </c>
      <c r="S34" s="51">
        <v>2300</v>
      </c>
      <c r="T34" s="86">
        <f t="shared" si="4"/>
        <v>24</v>
      </c>
      <c r="U34" s="75">
        <v>10</v>
      </c>
      <c r="V34" s="75">
        <v>0</v>
      </c>
      <c r="W34" s="75"/>
      <c r="X34" s="75"/>
      <c r="Y34" s="70"/>
      <c r="Z34" s="75"/>
      <c r="AA34" s="75"/>
      <c r="AB34" s="75"/>
      <c r="AC34" s="75"/>
      <c r="AD34" s="105">
        <v>4.8</v>
      </c>
      <c r="AE34" s="105">
        <v>12</v>
      </c>
      <c r="AF34" s="105">
        <v>12</v>
      </c>
      <c r="AG34" s="105">
        <v>0</v>
      </c>
      <c r="AH34" s="105">
        <v>0</v>
      </c>
      <c r="AI34" s="105">
        <v>0.4</v>
      </c>
      <c r="AJ34" s="105">
        <v>1</v>
      </c>
      <c r="AK34" s="107" t="s">
        <v>157</v>
      </c>
      <c r="AL34" s="107">
        <v>74.188999999999993</v>
      </c>
      <c r="AM34" s="72"/>
      <c r="AN34" s="75"/>
      <c r="AO34" s="75"/>
      <c r="AP34" s="76"/>
    </row>
    <row r="35" spans="1:42" ht="30" customHeight="1" x14ac:dyDescent="0.2">
      <c r="A35" s="108">
        <f t="shared" si="7"/>
        <v>104.02800000000013</v>
      </c>
      <c r="B35" s="77" t="s">
        <v>187</v>
      </c>
      <c r="C35" s="109" t="s">
        <v>113</v>
      </c>
      <c r="D35" s="110" t="s">
        <v>158</v>
      </c>
      <c r="E35" s="110" t="s">
        <v>159</v>
      </c>
      <c r="F35" s="111" t="s">
        <v>44</v>
      </c>
      <c r="G35" s="111" t="s">
        <v>160</v>
      </c>
      <c r="H35" s="112">
        <v>43343</v>
      </c>
      <c r="I35" s="112">
        <v>43373</v>
      </c>
      <c r="J35" s="40" t="str">
        <f t="shared" si="6"/>
        <v>31.08.18 - 30.09.18 (1 months)</v>
      </c>
      <c r="K35" s="113" t="s">
        <v>32</v>
      </c>
      <c r="L35" s="41">
        <v>2300</v>
      </c>
      <c r="M35" s="41">
        <v>700</v>
      </c>
      <c r="N35" s="114">
        <f t="shared" si="2"/>
        <v>8</v>
      </c>
      <c r="O35" s="41">
        <v>2300</v>
      </c>
      <c r="P35" s="41">
        <v>700</v>
      </c>
      <c r="Q35" s="114">
        <f t="shared" si="3"/>
        <v>8</v>
      </c>
      <c r="R35" s="41">
        <v>2300</v>
      </c>
      <c r="S35" s="41">
        <v>700</v>
      </c>
      <c r="T35" s="115">
        <f t="shared" si="4"/>
        <v>8</v>
      </c>
      <c r="U35" s="111">
        <v>22</v>
      </c>
      <c r="V35" s="110" t="s">
        <v>33</v>
      </c>
      <c r="W35" s="110" t="s">
        <v>33</v>
      </c>
      <c r="X35" s="110" t="s">
        <v>33</v>
      </c>
      <c r="Y35" s="116" t="s">
        <v>33</v>
      </c>
      <c r="Z35" s="110" t="s">
        <v>33</v>
      </c>
      <c r="AA35" s="110" t="s">
        <v>33</v>
      </c>
      <c r="AB35" s="110" t="s">
        <v>33</v>
      </c>
      <c r="AC35" s="110" t="s">
        <v>33</v>
      </c>
      <c r="AD35" s="111">
        <f>AH35*0.4</f>
        <v>1.2000000000000002</v>
      </c>
      <c r="AE35" s="111">
        <f>AH35</f>
        <v>3</v>
      </c>
      <c r="AF35" s="111">
        <f>AH35</f>
        <v>3</v>
      </c>
      <c r="AG35" s="111">
        <f>AH35*0.4</f>
        <v>1.2000000000000002</v>
      </c>
      <c r="AH35" s="111">
        <v>3</v>
      </c>
      <c r="AI35" s="111">
        <f>AJ35*0.4</f>
        <v>2.8000000000000003</v>
      </c>
      <c r="AJ35" s="111">
        <v>7</v>
      </c>
      <c r="AK35" s="117" t="s">
        <v>33</v>
      </c>
      <c r="AL35" s="117" t="s">
        <v>33</v>
      </c>
      <c r="AM35" s="42" t="s">
        <v>129</v>
      </c>
      <c r="AN35" s="110"/>
      <c r="AO35" s="110"/>
      <c r="AP35" s="118" t="s">
        <v>161</v>
      </c>
    </row>
    <row r="36" spans="1:42" ht="30" customHeight="1" x14ac:dyDescent="0.2">
      <c r="A36" s="85">
        <f t="shared" si="7"/>
        <v>104.02900000000014</v>
      </c>
      <c r="B36" s="73" t="s">
        <v>187</v>
      </c>
      <c r="C36" s="79" t="s">
        <v>113</v>
      </c>
      <c r="D36" s="80" t="s">
        <v>162</v>
      </c>
      <c r="E36" s="80" t="s">
        <v>163</v>
      </c>
      <c r="F36" s="80" t="s">
        <v>44</v>
      </c>
      <c r="G36" s="80" t="s">
        <v>49</v>
      </c>
      <c r="H36" s="81">
        <v>43343</v>
      </c>
      <c r="I36" s="81">
        <v>43373</v>
      </c>
      <c r="J36" s="53" t="str">
        <f t="shared" si="6"/>
        <v>31.08.18 - 30.09.18 (1 months)</v>
      </c>
      <c r="K36" s="82" t="s">
        <v>32</v>
      </c>
      <c r="L36" s="51">
        <v>2300</v>
      </c>
      <c r="M36" s="51">
        <v>700</v>
      </c>
      <c r="N36" s="83">
        <f t="shared" si="2"/>
        <v>8</v>
      </c>
      <c r="O36" s="51">
        <v>2300</v>
      </c>
      <c r="P36" s="51">
        <v>700</v>
      </c>
      <c r="Q36" s="83">
        <f t="shared" si="3"/>
        <v>8</v>
      </c>
      <c r="R36" s="51">
        <v>2300</v>
      </c>
      <c r="S36" s="51">
        <v>700</v>
      </c>
      <c r="T36" s="86">
        <f t="shared" si="4"/>
        <v>8</v>
      </c>
      <c r="U36" s="80">
        <v>21</v>
      </c>
      <c r="V36" s="80"/>
      <c r="W36" s="80"/>
      <c r="X36" s="80"/>
      <c r="Y36" s="82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4"/>
      <c r="AL36" s="84"/>
      <c r="AM36" s="52"/>
      <c r="AN36" s="80"/>
      <c r="AO36" s="80">
        <v>18</v>
      </c>
      <c r="AP36" s="84"/>
    </row>
    <row r="37" spans="1:42" ht="30" customHeight="1" x14ac:dyDescent="0.2">
      <c r="A37" s="85">
        <f t="shared" si="7"/>
        <v>104.03000000000014</v>
      </c>
      <c r="B37" s="73" t="s">
        <v>187</v>
      </c>
      <c r="C37" s="79" t="s">
        <v>113</v>
      </c>
      <c r="D37" s="80" t="s">
        <v>162</v>
      </c>
      <c r="E37" s="80" t="s">
        <v>164</v>
      </c>
      <c r="F37" s="80" t="s">
        <v>44</v>
      </c>
      <c r="G37" s="80" t="s">
        <v>49</v>
      </c>
      <c r="H37" s="81">
        <v>43343</v>
      </c>
      <c r="I37" s="81">
        <v>43373</v>
      </c>
      <c r="J37" s="53" t="str">
        <f t="shared" si="6"/>
        <v>31.08.18 - 30.09.18 (1 months)</v>
      </c>
      <c r="K37" s="82" t="s">
        <v>32</v>
      </c>
      <c r="L37" s="51">
        <v>2300</v>
      </c>
      <c r="M37" s="51">
        <v>700</v>
      </c>
      <c r="N37" s="83">
        <f t="shared" si="2"/>
        <v>8</v>
      </c>
      <c r="O37" s="51">
        <v>2300</v>
      </c>
      <c r="P37" s="51">
        <v>700</v>
      </c>
      <c r="Q37" s="83">
        <f t="shared" si="3"/>
        <v>8</v>
      </c>
      <c r="R37" s="51">
        <v>2300</v>
      </c>
      <c r="S37" s="51">
        <v>700</v>
      </c>
      <c r="T37" s="86">
        <f t="shared" si="4"/>
        <v>8</v>
      </c>
      <c r="U37" s="89">
        <v>18</v>
      </c>
      <c r="V37" s="89"/>
      <c r="W37" s="89"/>
      <c r="X37" s="89"/>
      <c r="Y37" s="91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7"/>
      <c r="AL37" s="87"/>
      <c r="AM37" s="54"/>
      <c r="AN37" s="89"/>
      <c r="AO37" s="89">
        <v>16</v>
      </c>
      <c r="AP37" s="87"/>
    </row>
    <row r="38" spans="1:42" ht="30" customHeight="1" x14ac:dyDescent="0.2">
      <c r="A38" s="85">
        <f t="shared" si="7"/>
        <v>104.03100000000015</v>
      </c>
      <c r="B38" s="78" t="s">
        <v>186</v>
      </c>
      <c r="C38" s="79">
        <v>1.3</v>
      </c>
      <c r="D38" s="80" t="s">
        <v>162</v>
      </c>
      <c r="E38" s="80" t="s">
        <v>165</v>
      </c>
      <c r="F38" s="80" t="s">
        <v>44</v>
      </c>
      <c r="G38" s="80" t="s">
        <v>49</v>
      </c>
      <c r="H38" s="90">
        <v>43344</v>
      </c>
      <c r="I38" s="81">
        <v>43373</v>
      </c>
      <c r="J38" s="53" t="str">
        <f t="shared" si="6"/>
        <v>01.09.18 - 30.09.18 (1 months)</v>
      </c>
      <c r="K38" s="82" t="s">
        <v>32</v>
      </c>
      <c r="L38" s="51">
        <v>700</v>
      </c>
      <c r="M38" s="51">
        <v>2300</v>
      </c>
      <c r="N38" s="83">
        <f t="shared" si="2"/>
        <v>16</v>
      </c>
      <c r="O38" s="51">
        <v>700</v>
      </c>
      <c r="P38" s="51">
        <v>2300</v>
      </c>
      <c r="Q38" s="83">
        <f t="shared" si="3"/>
        <v>16</v>
      </c>
      <c r="R38" s="51">
        <v>700</v>
      </c>
      <c r="S38" s="51">
        <v>2300</v>
      </c>
      <c r="T38" s="86">
        <f t="shared" si="4"/>
        <v>16</v>
      </c>
      <c r="U38" s="89">
        <v>36</v>
      </c>
      <c r="V38" s="89"/>
      <c r="W38" s="89"/>
      <c r="X38" s="89"/>
      <c r="Y38" s="91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7"/>
      <c r="AL38" s="87"/>
      <c r="AM38" s="54"/>
      <c r="AN38" s="89"/>
      <c r="AO38" s="89">
        <v>20</v>
      </c>
      <c r="AP38" s="87"/>
    </row>
    <row r="39" spans="1:42" ht="30" customHeight="1" x14ac:dyDescent="0.2">
      <c r="A39" s="85">
        <f t="shared" si="7"/>
        <v>104.03200000000015</v>
      </c>
      <c r="B39" s="73" t="s">
        <v>187</v>
      </c>
      <c r="C39" s="79" t="s">
        <v>113</v>
      </c>
      <c r="D39" s="80" t="s">
        <v>162</v>
      </c>
      <c r="E39" s="80" t="s">
        <v>166</v>
      </c>
      <c r="F39" s="80" t="s">
        <v>44</v>
      </c>
      <c r="G39" s="80" t="s">
        <v>49</v>
      </c>
      <c r="H39" s="90">
        <v>43344</v>
      </c>
      <c r="I39" s="81">
        <v>43373</v>
      </c>
      <c r="J39" s="53" t="str">
        <f t="shared" si="6"/>
        <v>01.09.18 - 30.09.18 (1 months)</v>
      </c>
      <c r="K39" s="82" t="s">
        <v>32</v>
      </c>
      <c r="L39" s="51">
        <v>700</v>
      </c>
      <c r="M39" s="51">
        <v>2300</v>
      </c>
      <c r="N39" s="83">
        <f t="shared" si="2"/>
        <v>16</v>
      </c>
      <c r="O39" s="51">
        <v>700</v>
      </c>
      <c r="P39" s="51">
        <v>2300</v>
      </c>
      <c r="Q39" s="83">
        <f t="shared" si="3"/>
        <v>16</v>
      </c>
      <c r="R39" s="51">
        <v>700</v>
      </c>
      <c r="S39" s="51">
        <v>2300</v>
      </c>
      <c r="T39" s="86">
        <f t="shared" si="4"/>
        <v>16</v>
      </c>
      <c r="U39" s="89">
        <v>36</v>
      </c>
      <c r="V39" s="89"/>
      <c r="W39" s="89"/>
      <c r="X39" s="89"/>
      <c r="Y39" s="91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7"/>
      <c r="AL39" s="87"/>
      <c r="AM39" s="54"/>
      <c r="AN39" s="89"/>
      <c r="AO39" s="89">
        <v>20</v>
      </c>
      <c r="AP39" s="87"/>
    </row>
    <row r="40" spans="1:42" ht="30" customHeight="1" x14ac:dyDescent="0.2">
      <c r="A40" s="85">
        <f t="shared" si="7"/>
        <v>104.03300000000016</v>
      </c>
      <c r="B40" s="74" t="s">
        <v>187</v>
      </c>
      <c r="C40" s="88" t="s">
        <v>113</v>
      </c>
      <c r="D40" s="89" t="s">
        <v>167</v>
      </c>
      <c r="E40" s="80" t="s">
        <v>168</v>
      </c>
      <c r="F40" s="80" t="s">
        <v>44</v>
      </c>
      <c r="G40" s="80" t="s">
        <v>72</v>
      </c>
      <c r="H40" s="81">
        <v>43344</v>
      </c>
      <c r="I40" s="81">
        <v>43373</v>
      </c>
      <c r="J40" s="53" t="str">
        <f t="shared" si="6"/>
        <v>01.09.18 - 30.09.18 (1 months)</v>
      </c>
      <c r="K40" s="82" t="s">
        <v>32</v>
      </c>
      <c r="L40" s="51">
        <v>700</v>
      </c>
      <c r="M40" s="51">
        <v>2300</v>
      </c>
      <c r="N40" s="83">
        <f t="shared" si="2"/>
        <v>16</v>
      </c>
      <c r="O40" s="51">
        <v>700</v>
      </c>
      <c r="P40" s="51">
        <v>2300</v>
      </c>
      <c r="Q40" s="83">
        <f t="shared" si="3"/>
        <v>16</v>
      </c>
      <c r="R40" s="51">
        <v>700</v>
      </c>
      <c r="S40" s="51">
        <v>2300</v>
      </c>
      <c r="T40" s="86">
        <f t="shared" si="4"/>
        <v>16</v>
      </c>
      <c r="U40" s="80">
        <v>27.8</v>
      </c>
      <c r="V40" s="80" t="s">
        <v>33</v>
      </c>
      <c r="W40" s="80" t="s">
        <v>33</v>
      </c>
      <c r="X40" s="80" t="s">
        <v>33</v>
      </c>
      <c r="Y40" s="80" t="s">
        <v>33</v>
      </c>
      <c r="Z40" s="80" t="s">
        <v>33</v>
      </c>
      <c r="AA40" s="80" t="s">
        <v>33</v>
      </c>
      <c r="AB40" s="80" t="s">
        <v>33</v>
      </c>
      <c r="AC40" s="80" t="s">
        <v>33</v>
      </c>
      <c r="AD40" s="80">
        <v>1.6</v>
      </c>
      <c r="AE40" s="80">
        <v>4</v>
      </c>
      <c r="AF40" s="80">
        <v>4</v>
      </c>
      <c r="AG40" s="80">
        <v>1.6</v>
      </c>
      <c r="AH40" s="80">
        <v>4</v>
      </c>
      <c r="AI40" s="80">
        <v>1.6</v>
      </c>
      <c r="AJ40" s="80">
        <v>4</v>
      </c>
      <c r="AK40" s="84" t="s">
        <v>117</v>
      </c>
      <c r="AL40" s="84" t="s">
        <v>33</v>
      </c>
      <c r="AM40" s="52" t="s">
        <v>33</v>
      </c>
      <c r="AN40" s="80" t="s">
        <v>33</v>
      </c>
      <c r="AO40" s="80" t="s">
        <v>33</v>
      </c>
      <c r="AP40" s="84" t="s">
        <v>33</v>
      </c>
    </row>
    <row r="41" spans="1:42" ht="30" customHeight="1" x14ac:dyDescent="0.2">
      <c r="A41" s="85">
        <f t="shared" si="7"/>
        <v>104.03400000000016</v>
      </c>
      <c r="B41" s="74" t="s">
        <v>187</v>
      </c>
      <c r="C41" s="88" t="s">
        <v>113</v>
      </c>
      <c r="D41" s="89" t="s">
        <v>167</v>
      </c>
      <c r="E41" s="80" t="s">
        <v>168</v>
      </c>
      <c r="F41" s="80" t="s">
        <v>44</v>
      </c>
      <c r="G41" s="80" t="s">
        <v>72</v>
      </c>
      <c r="H41" s="90">
        <v>43343</v>
      </c>
      <c r="I41" s="90">
        <v>43373</v>
      </c>
      <c r="J41" s="53" t="str">
        <f t="shared" si="6"/>
        <v>31.08.18 - 30.09.18 (1 months)</v>
      </c>
      <c r="K41" s="82" t="s">
        <v>32</v>
      </c>
      <c r="L41" s="51">
        <v>2300</v>
      </c>
      <c r="M41" s="51">
        <v>700</v>
      </c>
      <c r="N41" s="83">
        <f t="shared" si="2"/>
        <v>8</v>
      </c>
      <c r="O41" s="51">
        <v>2300</v>
      </c>
      <c r="P41" s="51">
        <v>700</v>
      </c>
      <c r="Q41" s="83">
        <f t="shared" si="3"/>
        <v>8</v>
      </c>
      <c r="R41" s="51">
        <v>2300</v>
      </c>
      <c r="S41" s="51">
        <v>700</v>
      </c>
      <c r="T41" s="86">
        <f t="shared" si="4"/>
        <v>8</v>
      </c>
      <c r="U41" s="89">
        <v>4.95</v>
      </c>
      <c r="V41" s="89" t="s">
        <v>33</v>
      </c>
      <c r="W41" s="89" t="s">
        <v>33</v>
      </c>
      <c r="X41" s="89" t="s">
        <v>33</v>
      </c>
      <c r="Y41" s="89" t="s">
        <v>33</v>
      </c>
      <c r="Z41" s="89" t="s">
        <v>33</v>
      </c>
      <c r="AA41" s="89" t="s">
        <v>33</v>
      </c>
      <c r="AB41" s="89" t="s">
        <v>33</v>
      </c>
      <c r="AC41" s="89" t="s">
        <v>33</v>
      </c>
      <c r="AD41" s="89">
        <v>0.4</v>
      </c>
      <c r="AE41" s="89">
        <v>1</v>
      </c>
      <c r="AF41" s="89">
        <v>1</v>
      </c>
      <c r="AG41" s="89">
        <v>0.4</v>
      </c>
      <c r="AH41" s="89">
        <v>1</v>
      </c>
      <c r="AI41" s="89">
        <v>0.4</v>
      </c>
      <c r="AJ41" s="89">
        <v>1</v>
      </c>
      <c r="AK41" s="87" t="s">
        <v>116</v>
      </c>
      <c r="AL41" s="119">
        <v>102252</v>
      </c>
      <c r="AM41" s="54" t="s">
        <v>33</v>
      </c>
      <c r="AN41" s="89" t="s">
        <v>33</v>
      </c>
      <c r="AO41" s="89" t="s">
        <v>33</v>
      </c>
      <c r="AP41" s="87" t="s">
        <v>33</v>
      </c>
    </row>
    <row r="42" spans="1:42" ht="30" customHeight="1" x14ac:dyDescent="0.2">
      <c r="A42" s="85">
        <f t="shared" si="7"/>
        <v>104.03500000000017</v>
      </c>
      <c r="B42" s="85" t="s">
        <v>186</v>
      </c>
      <c r="C42" s="88">
        <v>1.3</v>
      </c>
      <c r="D42" s="89" t="s">
        <v>167</v>
      </c>
      <c r="E42" s="89" t="s">
        <v>169</v>
      </c>
      <c r="F42" s="80" t="s">
        <v>44</v>
      </c>
      <c r="G42" s="80" t="s">
        <v>68</v>
      </c>
      <c r="H42" s="90">
        <v>43343</v>
      </c>
      <c r="I42" s="90">
        <v>43373</v>
      </c>
      <c r="J42" s="53" t="str">
        <f t="shared" si="6"/>
        <v>31.08.18 - 30.09.18 (1 months)</v>
      </c>
      <c r="K42" s="82" t="s">
        <v>32</v>
      </c>
      <c r="L42" s="51">
        <v>2300</v>
      </c>
      <c r="M42" s="51">
        <v>700</v>
      </c>
      <c r="N42" s="83">
        <f t="shared" si="2"/>
        <v>8</v>
      </c>
      <c r="O42" s="51">
        <v>2300</v>
      </c>
      <c r="P42" s="51">
        <v>700</v>
      </c>
      <c r="Q42" s="83">
        <f t="shared" si="3"/>
        <v>8</v>
      </c>
      <c r="R42" s="51">
        <v>2300</v>
      </c>
      <c r="S42" s="51">
        <v>700</v>
      </c>
      <c r="T42" s="86">
        <f t="shared" si="4"/>
        <v>8</v>
      </c>
      <c r="U42" s="89">
        <v>51.75</v>
      </c>
      <c r="V42" s="80" t="s">
        <v>33</v>
      </c>
      <c r="W42" s="80" t="s">
        <v>33</v>
      </c>
      <c r="X42" s="80" t="s">
        <v>33</v>
      </c>
      <c r="Y42" s="80" t="s">
        <v>33</v>
      </c>
      <c r="Z42" s="80" t="s">
        <v>33</v>
      </c>
      <c r="AA42" s="80" t="s">
        <v>33</v>
      </c>
      <c r="AB42" s="80" t="s">
        <v>33</v>
      </c>
      <c r="AC42" s="80" t="s">
        <v>33</v>
      </c>
      <c r="AD42" s="89">
        <v>0</v>
      </c>
      <c r="AE42" s="89">
        <v>35</v>
      </c>
      <c r="AF42" s="89">
        <v>35</v>
      </c>
      <c r="AG42" s="89">
        <v>0</v>
      </c>
      <c r="AH42" s="89">
        <v>45</v>
      </c>
      <c r="AI42" s="89">
        <v>0</v>
      </c>
      <c r="AJ42" s="89">
        <v>0</v>
      </c>
      <c r="AK42" s="87" t="s">
        <v>117</v>
      </c>
      <c r="AL42" s="87" t="s">
        <v>33</v>
      </c>
      <c r="AM42" s="54" t="s">
        <v>33</v>
      </c>
      <c r="AN42" s="89" t="s">
        <v>33</v>
      </c>
      <c r="AO42" s="89" t="s">
        <v>33</v>
      </c>
      <c r="AP42" s="87" t="s">
        <v>33</v>
      </c>
    </row>
    <row r="43" spans="1:42" ht="30" customHeight="1" x14ac:dyDescent="0.2">
      <c r="A43" s="85">
        <f t="shared" si="7"/>
        <v>104.03600000000017</v>
      </c>
      <c r="B43" s="74" t="s">
        <v>187</v>
      </c>
      <c r="C43" s="88" t="s">
        <v>113</v>
      </c>
      <c r="D43" s="89" t="s">
        <v>167</v>
      </c>
      <c r="E43" s="89" t="s">
        <v>169</v>
      </c>
      <c r="F43" s="80" t="s">
        <v>44</v>
      </c>
      <c r="G43" s="80" t="s">
        <v>68</v>
      </c>
      <c r="H43" s="90">
        <v>43344</v>
      </c>
      <c r="I43" s="90">
        <v>43373</v>
      </c>
      <c r="J43" s="53" t="str">
        <f t="shared" si="6"/>
        <v>01.09.18 - 30.09.18 (1 months)</v>
      </c>
      <c r="K43" s="82" t="s">
        <v>32</v>
      </c>
      <c r="L43" s="51">
        <v>700</v>
      </c>
      <c r="M43" s="51">
        <v>2300</v>
      </c>
      <c r="N43" s="83">
        <f t="shared" si="2"/>
        <v>16</v>
      </c>
      <c r="O43" s="51">
        <v>700</v>
      </c>
      <c r="P43" s="51">
        <v>2300</v>
      </c>
      <c r="Q43" s="83">
        <f t="shared" si="3"/>
        <v>16</v>
      </c>
      <c r="R43" s="51">
        <v>700</v>
      </c>
      <c r="S43" s="51">
        <v>2300</v>
      </c>
      <c r="T43" s="86">
        <f t="shared" si="4"/>
        <v>16</v>
      </c>
      <c r="U43" s="89">
        <v>80.45</v>
      </c>
      <c r="V43" s="89" t="s">
        <v>33</v>
      </c>
      <c r="W43" s="89" t="s">
        <v>33</v>
      </c>
      <c r="X43" s="89" t="s">
        <v>33</v>
      </c>
      <c r="Y43" s="89" t="s">
        <v>33</v>
      </c>
      <c r="Z43" s="89" t="s">
        <v>33</v>
      </c>
      <c r="AA43" s="89" t="s">
        <v>33</v>
      </c>
      <c r="AB43" s="89" t="s">
        <v>33</v>
      </c>
      <c r="AC43" s="89" t="s">
        <v>33</v>
      </c>
      <c r="AD43" s="89">
        <v>0</v>
      </c>
      <c r="AE43" s="89">
        <v>35</v>
      </c>
      <c r="AF43" s="89">
        <v>35</v>
      </c>
      <c r="AG43" s="89">
        <v>0</v>
      </c>
      <c r="AH43" s="89">
        <v>45</v>
      </c>
      <c r="AI43" s="89">
        <v>0</v>
      </c>
      <c r="AJ43" s="89">
        <v>0</v>
      </c>
      <c r="AK43" s="87" t="s">
        <v>117</v>
      </c>
      <c r="AL43" s="87" t="s">
        <v>33</v>
      </c>
      <c r="AM43" s="54" t="s">
        <v>33</v>
      </c>
      <c r="AN43" s="89" t="s">
        <v>33</v>
      </c>
      <c r="AO43" s="89" t="s">
        <v>33</v>
      </c>
      <c r="AP43" s="87" t="s">
        <v>33</v>
      </c>
    </row>
    <row r="44" spans="1:42" ht="30" customHeight="1" x14ac:dyDescent="0.2">
      <c r="A44" s="85">
        <f t="shared" si="7"/>
        <v>104.03700000000018</v>
      </c>
      <c r="B44" s="73" t="s">
        <v>187</v>
      </c>
      <c r="C44" s="79" t="s">
        <v>113</v>
      </c>
      <c r="D44" s="80" t="s">
        <v>170</v>
      </c>
      <c r="E44" s="80" t="s">
        <v>171</v>
      </c>
      <c r="F44" s="80" t="s">
        <v>44</v>
      </c>
      <c r="G44" s="80" t="s">
        <v>54</v>
      </c>
      <c r="H44" s="81">
        <v>43343</v>
      </c>
      <c r="I44" s="81">
        <v>43373</v>
      </c>
      <c r="J44" s="53" t="str">
        <f t="shared" si="6"/>
        <v>31.08.18 - 30.09.18 (1 months)</v>
      </c>
      <c r="K44" s="82" t="s">
        <v>32</v>
      </c>
      <c r="L44" s="51">
        <v>2300</v>
      </c>
      <c r="M44" s="51">
        <v>700</v>
      </c>
      <c r="N44" s="83">
        <f t="shared" si="2"/>
        <v>8</v>
      </c>
      <c r="O44" s="51">
        <v>2300</v>
      </c>
      <c r="P44" s="51">
        <v>700</v>
      </c>
      <c r="Q44" s="83">
        <f t="shared" si="3"/>
        <v>8</v>
      </c>
      <c r="R44" s="51">
        <v>2300</v>
      </c>
      <c r="S44" s="51">
        <v>700</v>
      </c>
      <c r="T44" s="86">
        <f t="shared" si="4"/>
        <v>8</v>
      </c>
      <c r="U44" s="80">
        <v>7</v>
      </c>
      <c r="V44" s="80"/>
      <c r="W44" s="80"/>
      <c r="X44" s="80"/>
      <c r="Y44" s="82"/>
      <c r="Z44" s="80"/>
      <c r="AA44" s="80"/>
      <c r="AB44" s="80"/>
      <c r="AC44" s="80"/>
      <c r="AD44" s="89">
        <v>0.4</v>
      </c>
      <c r="AE44" s="89">
        <v>1</v>
      </c>
      <c r="AF44" s="89">
        <v>1</v>
      </c>
      <c r="AG44" s="89">
        <v>0.4</v>
      </c>
      <c r="AH44" s="89">
        <v>1</v>
      </c>
      <c r="AI44" s="89">
        <v>0</v>
      </c>
      <c r="AJ44" s="89">
        <v>0</v>
      </c>
      <c r="AK44" s="84"/>
      <c r="AL44" s="84"/>
      <c r="AM44" s="52"/>
      <c r="AN44" s="80"/>
      <c r="AO44" s="80"/>
      <c r="AP44" s="84"/>
    </row>
    <row r="45" spans="1:42" ht="30" customHeight="1" x14ac:dyDescent="0.2">
      <c r="A45" s="85">
        <f t="shared" si="7"/>
        <v>104.03800000000018</v>
      </c>
      <c r="B45" s="78" t="s">
        <v>186</v>
      </c>
      <c r="C45" s="79">
        <v>1.3</v>
      </c>
      <c r="D45" s="80" t="s">
        <v>172</v>
      </c>
      <c r="E45" s="80" t="s">
        <v>173</v>
      </c>
      <c r="F45" s="80" t="s">
        <v>44</v>
      </c>
      <c r="G45" s="80" t="s">
        <v>49</v>
      </c>
      <c r="H45" s="81">
        <v>43344</v>
      </c>
      <c r="I45" s="81">
        <v>43373</v>
      </c>
      <c r="J45" s="53" t="str">
        <f t="shared" si="6"/>
        <v>01.09.18 - 30.09.18 (1 months)</v>
      </c>
      <c r="K45" s="82" t="s">
        <v>32</v>
      </c>
      <c r="L45" s="51">
        <v>700</v>
      </c>
      <c r="M45" s="51">
        <v>1500</v>
      </c>
      <c r="N45" s="83">
        <f t="shared" si="2"/>
        <v>8</v>
      </c>
      <c r="O45" s="51">
        <v>700</v>
      </c>
      <c r="P45" s="51">
        <v>1500</v>
      </c>
      <c r="Q45" s="83">
        <f t="shared" si="3"/>
        <v>8</v>
      </c>
      <c r="R45" s="51">
        <v>700</v>
      </c>
      <c r="S45" s="51">
        <v>1500</v>
      </c>
      <c r="T45" s="86">
        <f t="shared" si="4"/>
        <v>8</v>
      </c>
      <c r="U45" s="80">
        <v>32</v>
      </c>
      <c r="V45" s="80"/>
      <c r="W45" s="80"/>
      <c r="X45" s="80"/>
      <c r="Y45" s="82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4"/>
      <c r="AL45" s="84"/>
      <c r="AM45" s="52"/>
      <c r="AN45" s="80">
        <v>0</v>
      </c>
      <c r="AO45" s="80">
        <v>16</v>
      </c>
      <c r="AP45" s="84"/>
    </row>
    <row r="46" spans="1:42" ht="30" customHeight="1" x14ac:dyDescent="0.2">
      <c r="A46" s="85">
        <f t="shared" si="7"/>
        <v>104.03900000000019</v>
      </c>
      <c r="B46" s="85" t="s">
        <v>186</v>
      </c>
      <c r="C46" s="88">
        <v>1.3</v>
      </c>
      <c r="D46" s="89" t="s">
        <v>172</v>
      </c>
      <c r="E46" s="89" t="s">
        <v>173</v>
      </c>
      <c r="F46" s="80" t="s">
        <v>44</v>
      </c>
      <c r="G46" s="80" t="s">
        <v>49</v>
      </c>
      <c r="H46" s="90">
        <v>43344</v>
      </c>
      <c r="I46" s="90">
        <v>43373</v>
      </c>
      <c r="J46" s="53" t="str">
        <f t="shared" si="6"/>
        <v>01.09.18 - 30.09.18 (1 months)</v>
      </c>
      <c r="K46" s="91" t="s">
        <v>32</v>
      </c>
      <c r="L46" s="51">
        <v>1500</v>
      </c>
      <c r="M46" s="51">
        <v>700</v>
      </c>
      <c r="N46" s="83">
        <f t="shared" si="2"/>
        <v>16</v>
      </c>
      <c r="O46" s="51">
        <v>1500</v>
      </c>
      <c r="P46" s="51">
        <v>700</v>
      </c>
      <c r="Q46" s="83">
        <f t="shared" si="3"/>
        <v>16</v>
      </c>
      <c r="R46" s="51">
        <v>1500</v>
      </c>
      <c r="S46" s="51">
        <v>700</v>
      </c>
      <c r="T46" s="86">
        <f t="shared" si="4"/>
        <v>16</v>
      </c>
      <c r="U46" s="89">
        <v>25</v>
      </c>
      <c r="V46" s="89"/>
      <c r="W46" s="89"/>
      <c r="X46" s="89"/>
      <c r="Y46" s="91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7"/>
      <c r="AL46" s="87"/>
      <c r="AM46" s="54"/>
      <c r="AN46" s="89">
        <v>0</v>
      </c>
      <c r="AO46" s="89">
        <v>16</v>
      </c>
      <c r="AP46" s="87"/>
    </row>
    <row r="47" spans="1:42" ht="30" customHeight="1" x14ac:dyDescent="0.2">
      <c r="A47" s="85">
        <f t="shared" si="7"/>
        <v>104.04000000000019</v>
      </c>
      <c r="B47" s="73" t="s">
        <v>187</v>
      </c>
      <c r="C47" s="79" t="s">
        <v>113</v>
      </c>
      <c r="D47" s="80" t="s">
        <v>174</v>
      </c>
      <c r="E47" s="80" t="s">
        <v>175</v>
      </c>
      <c r="F47" s="80" t="s">
        <v>44</v>
      </c>
      <c r="G47" s="80" t="s">
        <v>49</v>
      </c>
      <c r="H47" s="81">
        <v>43344</v>
      </c>
      <c r="I47" s="81">
        <v>43373</v>
      </c>
      <c r="J47" s="53" t="str">
        <f t="shared" si="6"/>
        <v>01.09.18 - 30.09.18 (1 months)</v>
      </c>
      <c r="K47" s="82" t="s">
        <v>32</v>
      </c>
      <c r="L47" s="51">
        <v>700</v>
      </c>
      <c r="M47" s="51">
        <v>1500</v>
      </c>
      <c r="N47" s="83">
        <f t="shared" si="2"/>
        <v>8</v>
      </c>
      <c r="O47" s="51">
        <v>700</v>
      </c>
      <c r="P47" s="51">
        <v>1500</v>
      </c>
      <c r="Q47" s="83">
        <f t="shared" si="3"/>
        <v>8</v>
      </c>
      <c r="R47" s="51">
        <v>700</v>
      </c>
      <c r="S47" s="51">
        <v>1500</v>
      </c>
      <c r="T47" s="86">
        <f t="shared" si="4"/>
        <v>8</v>
      </c>
      <c r="U47" s="80">
        <v>40</v>
      </c>
      <c r="V47" s="80"/>
      <c r="W47" s="80"/>
      <c r="X47" s="80"/>
      <c r="Y47" s="82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4"/>
      <c r="AL47" s="84"/>
      <c r="AM47" s="52"/>
      <c r="AN47" s="80">
        <v>0</v>
      </c>
      <c r="AO47" s="80">
        <v>20</v>
      </c>
      <c r="AP47" s="84"/>
    </row>
    <row r="48" spans="1:42" ht="30" customHeight="1" x14ac:dyDescent="0.2">
      <c r="A48" s="85">
        <f t="shared" si="7"/>
        <v>104.0410000000002</v>
      </c>
      <c r="B48" s="74" t="s">
        <v>187</v>
      </c>
      <c r="C48" s="88" t="s">
        <v>113</v>
      </c>
      <c r="D48" s="89" t="s">
        <v>174</v>
      </c>
      <c r="E48" s="89" t="s">
        <v>175</v>
      </c>
      <c r="F48" s="80" t="s">
        <v>44</v>
      </c>
      <c r="G48" s="80" t="s">
        <v>49</v>
      </c>
      <c r="H48" s="90">
        <v>43344</v>
      </c>
      <c r="I48" s="90">
        <v>43373</v>
      </c>
      <c r="J48" s="53" t="str">
        <f t="shared" si="6"/>
        <v>01.09.18 - 30.09.18 (1 months)</v>
      </c>
      <c r="K48" s="91" t="s">
        <v>32</v>
      </c>
      <c r="L48" s="51">
        <v>1500</v>
      </c>
      <c r="M48" s="51">
        <v>700</v>
      </c>
      <c r="N48" s="83">
        <f t="shared" si="2"/>
        <v>16</v>
      </c>
      <c r="O48" s="51">
        <v>1500</v>
      </c>
      <c r="P48" s="51">
        <v>700</v>
      </c>
      <c r="Q48" s="83">
        <f t="shared" si="3"/>
        <v>16</v>
      </c>
      <c r="R48" s="51">
        <v>1500</v>
      </c>
      <c r="S48" s="51">
        <v>700</v>
      </c>
      <c r="T48" s="86">
        <f t="shared" si="4"/>
        <v>16</v>
      </c>
      <c r="U48" s="89">
        <v>31</v>
      </c>
      <c r="V48" s="89"/>
      <c r="W48" s="89"/>
      <c r="X48" s="89"/>
      <c r="Y48" s="91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7"/>
      <c r="AL48" s="87"/>
      <c r="AM48" s="54"/>
      <c r="AN48" s="89">
        <v>0</v>
      </c>
      <c r="AO48" s="89">
        <v>20</v>
      </c>
      <c r="AP48" s="87"/>
    </row>
    <row r="49" spans="1:42" ht="30" customHeight="1" x14ac:dyDescent="0.2">
      <c r="A49" s="85">
        <f t="shared" si="7"/>
        <v>104.0420000000002</v>
      </c>
      <c r="B49" s="78" t="s">
        <v>186</v>
      </c>
      <c r="C49" s="79">
        <v>1.3</v>
      </c>
      <c r="D49" s="80" t="s">
        <v>176</v>
      </c>
      <c r="E49" s="80" t="s">
        <v>177</v>
      </c>
      <c r="F49" s="80" t="s">
        <v>44</v>
      </c>
      <c r="G49" s="80" t="s">
        <v>49</v>
      </c>
      <c r="H49" s="81">
        <v>43344</v>
      </c>
      <c r="I49" s="81">
        <v>43373</v>
      </c>
      <c r="J49" s="53" t="str">
        <f t="shared" si="6"/>
        <v>01.09.18 - 30.09.18 (1 months)</v>
      </c>
      <c r="K49" s="82" t="s">
        <v>32</v>
      </c>
      <c r="L49" s="51">
        <v>700</v>
      </c>
      <c r="M49" s="51">
        <v>1500</v>
      </c>
      <c r="N49" s="83">
        <f t="shared" si="2"/>
        <v>8</v>
      </c>
      <c r="O49" s="51">
        <v>700</v>
      </c>
      <c r="P49" s="51">
        <v>1500</v>
      </c>
      <c r="Q49" s="83">
        <f t="shared" si="3"/>
        <v>8</v>
      </c>
      <c r="R49" s="51">
        <v>700</v>
      </c>
      <c r="S49" s="51">
        <v>1500</v>
      </c>
      <c r="T49" s="86">
        <f t="shared" si="4"/>
        <v>8</v>
      </c>
      <c r="U49" s="80">
        <v>28</v>
      </c>
      <c r="V49" s="80"/>
      <c r="W49" s="80"/>
      <c r="X49" s="80"/>
      <c r="Y49" s="82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4"/>
      <c r="AL49" s="84"/>
      <c r="AM49" s="52"/>
      <c r="AN49" s="80">
        <v>0</v>
      </c>
      <c r="AO49" s="80">
        <v>14</v>
      </c>
      <c r="AP49" s="84"/>
    </row>
    <row r="50" spans="1:42" ht="30" customHeight="1" x14ac:dyDescent="0.2">
      <c r="A50" s="85">
        <f t="shared" si="7"/>
        <v>104.04300000000021</v>
      </c>
      <c r="B50" s="85" t="s">
        <v>186</v>
      </c>
      <c r="C50" s="88">
        <v>1.3</v>
      </c>
      <c r="D50" s="89" t="s">
        <v>176</v>
      </c>
      <c r="E50" s="89" t="s">
        <v>177</v>
      </c>
      <c r="F50" s="80" t="s">
        <v>44</v>
      </c>
      <c r="G50" s="80" t="s">
        <v>49</v>
      </c>
      <c r="H50" s="90">
        <v>43344</v>
      </c>
      <c r="I50" s="90">
        <v>43373</v>
      </c>
      <c r="J50" s="53" t="str">
        <f t="shared" si="6"/>
        <v>01.09.18 - 30.09.18 (1 months)</v>
      </c>
      <c r="K50" s="91" t="s">
        <v>32</v>
      </c>
      <c r="L50" s="51">
        <v>1500</v>
      </c>
      <c r="M50" s="51">
        <v>700</v>
      </c>
      <c r="N50" s="83">
        <f t="shared" si="2"/>
        <v>16</v>
      </c>
      <c r="O50" s="51">
        <v>1500</v>
      </c>
      <c r="P50" s="51">
        <v>700</v>
      </c>
      <c r="Q50" s="83">
        <f t="shared" si="3"/>
        <v>16</v>
      </c>
      <c r="R50" s="51">
        <v>1500</v>
      </c>
      <c r="S50" s="51">
        <v>700</v>
      </c>
      <c r="T50" s="86">
        <f t="shared" si="4"/>
        <v>16</v>
      </c>
      <c r="U50" s="89">
        <v>22</v>
      </c>
      <c r="V50" s="89"/>
      <c r="W50" s="89"/>
      <c r="X50" s="89"/>
      <c r="Y50" s="91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7"/>
      <c r="AL50" s="87"/>
      <c r="AM50" s="54"/>
      <c r="AN50" s="89">
        <v>0</v>
      </c>
      <c r="AO50" s="89">
        <v>14</v>
      </c>
      <c r="AP50" s="87"/>
    </row>
    <row r="51" spans="1:42" ht="30" customHeight="1" x14ac:dyDescent="0.2">
      <c r="A51" s="85">
        <f t="shared" si="7"/>
        <v>104.04400000000021</v>
      </c>
      <c r="B51" s="73" t="s">
        <v>187</v>
      </c>
      <c r="C51" s="79" t="s">
        <v>113</v>
      </c>
      <c r="D51" s="80" t="s">
        <v>178</v>
      </c>
      <c r="E51" s="80" t="s">
        <v>179</v>
      </c>
      <c r="F51" s="80" t="s">
        <v>44</v>
      </c>
      <c r="G51" s="80" t="s">
        <v>68</v>
      </c>
      <c r="H51" s="81">
        <v>43343</v>
      </c>
      <c r="I51" s="81">
        <v>43373</v>
      </c>
      <c r="J51" s="53" t="str">
        <f t="shared" si="6"/>
        <v>31.08.18 - 30.09.18 (1 months)</v>
      </c>
      <c r="K51" s="82" t="s">
        <v>32</v>
      </c>
      <c r="L51" s="51">
        <v>2300</v>
      </c>
      <c r="M51" s="51">
        <v>700</v>
      </c>
      <c r="N51" s="83">
        <f t="shared" si="2"/>
        <v>8</v>
      </c>
      <c r="O51" s="51">
        <v>2300</v>
      </c>
      <c r="P51" s="51">
        <v>700</v>
      </c>
      <c r="Q51" s="83">
        <f t="shared" si="3"/>
        <v>8</v>
      </c>
      <c r="R51" s="51">
        <v>2300</v>
      </c>
      <c r="S51" s="51">
        <v>700</v>
      </c>
      <c r="T51" s="86">
        <f t="shared" si="4"/>
        <v>8</v>
      </c>
      <c r="U51" s="80">
        <v>12.5</v>
      </c>
      <c r="V51" s="80"/>
      <c r="W51" s="80"/>
      <c r="X51" s="80"/>
      <c r="Y51" s="82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4"/>
      <c r="AL51" s="84"/>
      <c r="AM51" s="52"/>
      <c r="AN51" s="80"/>
      <c r="AO51" s="80">
        <v>10</v>
      </c>
      <c r="AP51" s="84"/>
    </row>
    <row r="52" spans="1:42" ht="30" customHeight="1" x14ac:dyDescent="0.2">
      <c r="A52" s="85">
        <f t="shared" si="7"/>
        <v>104.04500000000021</v>
      </c>
      <c r="B52" s="78" t="s">
        <v>186</v>
      </c>
      <c r="C52" s="79">
        <v>1.3</v>
      </c>
      <c r="D52" s="80" t="s">
        <v>178</v>
      </c>
      <c r="E52" s="80" t="s">
        <v>179</v>
      </c>
      <c r="F52" s="80" t="s">
        <v>44</v>
      </c>
      <c r="G52" s="80" t="s">
        <v>68</v>
      </c>
      <c r="H52" s="90">
        <v>43344</v>
      </c>
      <c r="I52" s="90">
        <v>43373</v>
      </c>
      <c r="J52" s="53" t="str">
        <f t="shared" si="6"/>
        <v>01.09.18 - 30.09.18 (1 months)</v>
      </c>
      <c r="K52" s="91" t="s">
        <v>32</v>
      </c>
      <c r="L52" s="51">
        <v>1900</v>
      </c>
      <c r="M52" s="51">
        <v>2300</v>
      </c>
      <c r="N52" s="83">
        <f t="shared" si="2"/>
        <v>4</v>
      </c>
      <c r="O52" s="51">
        <v>1900</v>
      </c>
      <c r="P52" s="51">
        <v>2300</v>
      </c>
      <c r="Q52" s="83">
        <f t="shared" si="3"/>
        <v>4</v>
      </c>
      <c r="R52" s="51">
        <v>1900</v>
      </c>
      <c r="S52" s="51">
        <v>2300</v>
      </c>
      <c r="T52" s="86">
        <f t="shared" si="4"/>
        <v>4</v>
      </c>
      <c r="U52" s="89">
        <v>26.6</v>
      </c>
      <c r="V52" s="89"/>
      <c r="W52" s="89"/>
      <c r="X52" s="89"/>
      <c r="Y52" s="91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7"/>
      <c r="AL52" s="87"/>
      <c r="AM52" s="54"/>
      <c r="AN52" s="89"/>
      <c r="AO52" s="89">
        <v>14</v>
      </c>
      <c r="AP52" s="87"/>
    </row>
    <row r="53" spans="1:42" ht="30" customHeight="1" x14ac:dyDescent="0.2">
      <c r="A53" s="85">
        <f t="shared" si="7"/>
        <v>104.04600000000022</v>
      </c>
      <c r="B53" s="78" t="s">
        <v>186</v>
      </c>
      <c r="C53" s="79">
        <v>1.3</v>
      </c>
      <c r="D53" s="80" t="s">
        <v>180</v>
      </c>
      <c r="E53" s="80" t="s">
        <v>181</v>
      </c>
      <c r="F53" s="80" t="s">
        <v>44</v>
      </c>
      <c r="G53" s="80" t="s">
        <v>69</v>
      </c>
      <c r="H53" s="81">
        <v>43344</v>
      </c>
      <c r="I53" s="81">
        <v>43373</v>
      </c>
      <c r="J53" s="53" t="str">
        <f t="shared" si="6"/>
        <v>01.09.18 - 30.09.18 (1 months)</v>
      </c>
      <c r="K53" s="99" t="s">
        <v>32</v>
      </c>
      <c r="L53" s="55">
        <v>2300</v>
      </c>
      <c r="M53" s="55">
        <v>700</v>
      </c>
      <c r="N53" s="83">
        <f t="shared" si="2"/>
        <v>8</v>
      </c>
      <c r="O53" s="51">
        <v>2300</v>
      </c>
      <c r="P53" s="51">
        <v>700</v>
      </c>
      <c r="Q53" s="83">
        <f t="shared" si="3"/>
        <v>8</v>
      </c>
      <c r="R53" s="51">
        <v>2300</v>
      </c>
      <c r="S53" s="51">
        <v>700</v>
      </c>
      <c r="T53" s="86">
        <f t="shared" si="4"/>
        <v>8</v>
      </c>
      <c r="U53" s="80">
        <v>24</v>
      </c>
      <c r="V53" s="80">
        <v>0</v>
      </c>
      <c r="W53" s="80"/>
      <c r="X53" s="80"/>
      <c r="Y53" s="99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4"/>
      <c r="AL53" s="84"/>
      <c r="AM53" s="56"/>
      <c r="AN53" s="80"/>
      <c r="AO53" s="80">
        <v>18</v>
      </c>
      <c r="AP53" s="84" t="s">
        <v>182</v>
      </c>
    </row>
    <row r="55" spans="1:42" ht="15" x14ac:dyDescent="0.25">
      <c r="A55" s="169" t="s">
        <v>189</v>
      </c>
      <c r="B55" s="132" t="s">
        <v>190</v>
      </c>
      <c r="C55" s="133"/>
      <c r="D55" s="172" t="s">
        <v>191</v>
      </c>
      <c r="E55" s="172"/>
      <c r="F55" s="172"/>
      <c r="G55" s="173"/>
    </row>
    <row r="56" spans="1:42" ht="26.25" x14ac:dyDescent="0.25">
      <c r="A56" s="170"/>
      <c r="B56" s="174">
        <v>1</v>
      </c>
      <c r="C56" s="175" t="s">
        <v>192</v>
      </c>
      <c r="D56" s="176"/>
      <c r="E56" s="134">
        <v>1.1000000000000001</v>
      </c>
      <c r="F56" s="135" t="s">
        <v>193</v>
      </c>
      <c r="G56" s="136"/>
    </row>
    <row r="57" spans="1:42" ht="15" x14ac:dyDescent="0.25">
      <c r="A57" s="170"/>
      <c r="B57" s="174"/>
      <c r="C57" s="177"/>
      <c r="D57" s="178"/>
      <c r="E57" s="137">
        <v>1.2</v>
      </c>
      <c r="F57" s="138" t="s">
        <v>194</v>
      </c>
      <c r="G57" s="139"/>
    </row>
    <row r="58" spans="1:42" ht="15" x14ac:dyDescent="0.25">
      <c r="A58" s="170"/>
      <c r="B58" s="174"/>
      <c r="C58" s="177"/>
      <c r="D58" s="178"/>
      <c r="E58" s="137">
        <v>1.3</v>
      </c>
      <c r="F58" s="138" t="s">
        <v>195</v>
      </c>
      <c r="G58" s="139"/>
    </row>
    <row r="59" spans="1:42" ht="15" x14ac:dyDescent="0.25">
      <c r="A59" s="170"/>
      <c r="B59" s="174"/>
      <c r="C59" s="179"/>
      <c r="D59" s="180"/>
      <c r="E59" s="140">
        <v>1.4</v>
      </c>
      <c r="F59" s="141" t="s">
        <v>196</v>
      </c>
      <c r="G59" s="142"/>
    </row>
    <row r="60" spans="1:42" ht="15" x14ac:dyDescent="0.25">
      <c r="A60" s="170"/>
      <c r="B60" s="143">
        <v>2</v>
      </c>
      <c r="C60" s="144" t="s">
        <v>197</v>
      </c>
      <c r="D60" s="145"/>
      <c r="E60" s="146"/>
      <c r="F60" s="147"/>
      <c r="G60" s="139"/>
    </row>
    <row r="61" spans="1:42" ht="15" x14ac:dyDescent="0.25">
      <c r="A61" s="170"/>
      <c r="B61" s="143">
        <v>3</v>
      </c>
      <c r="C61" s="144" t="s">
        <v>198</v>
      </c>
      <c r="D61" s="145"/>
      <c r="E61" s="146"/>
      <c r="F61" s="147"/>
      <c r="G61" s="139"/>
    </row>
    <row r="62" spans="1:42" ht="15" x14ac:dyDescent="0.25">
      <c r="A62" s="171"/>
      <c r="B62" s="148">
        <v>4</v>
      </c>
      <c r="C62" s="149" t="s">
        <v>199</v>
      </c>
      <c r="D62" s="150"/>
      <c r="E62" s="151"/>
      <c r="F62" s="152"/>
      <c r="G62" s="142"/>
    </row>
  </sheetData>
  <mergeCells count="28">
    <mergeCell ref="A55:A62"/>
    <mergeCell ref="D55:G55"/>
    <mergeCell ref="B56:B59"/>
    <mergeCell ref="C56:D59"/>
    <mergeCell ref="AA4:AA5"/>
    <mergeCell ref="AB4:AB5"/>
    <mergeCell ref="AC4:AC5"/>
    <mergeCell ref="U4:U5"/>
    <mergeCell ref="V4:V5"/>
    <mergeCell ref="Y3:Y5"/>
    <mergeCell ref="W4:W5"/>
    <mergeCell ref="X4:X5"/>
    <mergeCell ref="AP3:AP5"/>
    <mergeCell ref="AL3:AL5"/>
    <mergeCell ref="AM3:AM5"/>
    <mergeCell ref="D3:D5"/>
    <mergeCell ref="A3:A5"/>
    <mergeCell ref="E3:E5"/>
    <mergeCell ref="F3:F5"/>
    <mergeCell ref="G3:G5"/>
    <mergeCell ref="B3:B5"/>
    <mergeCell ref="C3:C5"/>
    <mergeCell ref="H3:H5"/>
    <mergeCell ref="I3:I5"/>
    <mergeCell ref="J3:J5"/>
    <mergeCell ref="K3:K5"/>
    <mergeCell ref="AK3:AK5"/>
    <mergeCell ref="Z4:Z5"/>
  </mergeCells>
  <pageMargins left="0.7" right="0.7" top="0.75" bottom="0.75" header="0.3" footer="0.3"/>
  <pageSetup paperSize="8" scale="42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sheetData>
    <row r="1" spans="1:2" x14ac:dyDescent="0.25">
      <c r="A1" s="18" t="s">
        <v>42</v>
      </c>
      <c r="B1" s="19" t="s">
        <v>57</v>
      </c>
    </row>
    <row r="2" spans="1:2" x14ac:dyDescent="0.25">
      <c r="A2" s="20" t="s">
        <v>38</v>
      </c>
      <c r="B2" s="21">
        <v>97</v>
      </c>
    </row>
    <row r="3" spans="1:2" x14ac:dyDescent="0.25">
      <c r="A3" s="22"/>
      <c r="B3" s="23"/>
    </row>
    <row r="4" spans="1:2" x14ac:dyDescent="0.25">
      <c r="A4" s="22"/>
      <c r="B4" s="23"/>
    </row>
    <row r="5" spans="1:2" x14ac:dyDescent="0.25">
      <c r="A5" s="22"/>
      <c r="B5" s="23"/>
    </row>
    <row r="6" spans="1:2" x14ac:dyDescent="0.25">
      <c r="A6" s="22"/>
      <c r="B6" s="23"/>
    </row>
    <row r="7" spans="1:2" x14ac:dyDescent="0.25">
      <c r="A7" s="22"/>
      <c r="B7" s="19"/>
    </row>
    <row r="8" spans="1:2" x14ac:dyDescent="0.25">
      <c r="A8" s="22"/>
      <c r="B8" s="19"/>
    </row>
    <row r="9" spans="1:2" x14ac:dyDescent="0.25">
      <c r="A9" s="22"/>
      <c r="B9" s="19"/>
    </row>
    <row r="10" spans="1:2" x14ac:dyDescent="0.25">
      <c r="A10" s="22"/>
      <c r="B10" s="19"/>
    </row>
    <row r="11" spans="1:2" x14ac:dyDescent="0.25">
      <c r="A11" s="22"/>
      <c r="B11" s="19" t="s">
        <v>37</v>
      </c>
    </row>
    <row r="12" spans="1:2" x14ac:dyDescent="0.25">
      <c r="A12" s="22"/>
      <c r="B12" s="19"/>
    </row>
    <row r="13" spans="1:2" x14ac:dyDescent="0.25">
      <c r="A13" s="22"/>
      <c r="B13" s="19"/>
    </row>
    <row r="14" spans="1:2" x14ac:dyDescent="0.25">
      <c r="A14" s="24"/>
      <c r="B14" s="19"/>
    </row>
    <row r="15" spans="1:2" x14ac:dyDescent="0.25">
      <c r="A15" s="24"/>
      <c r="B15" s="19"/>
    </row>
    <row r="16" spans="1:2" x14ac:dyDescent="0.25">
      <c r="A16" s="24"/>
      <c r="B16" s="19"/>
    </row>
    <row r="17" spans="1:1" x14ac:dyDescent="0.25">
      <c r="A1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opLeftCell="A29" workbookViewId="0"/>
  </sheetViews>
  <sheetFormatPr defaultRowHeight="15" x14ac:dyDescent="0.25"/>
  <sheetData>
    <row r="1" spans="1:38" x14ac:dyDescent="0.25">
      <c r="A1" s="26" t="s">
        <v>74</v>
      </c>
      <c r="B1" s="27" t="s">
        <v>75</v>
      </c>
      <c r="C1" s="28" t="s">
        <v>76</v>
      </c>
      <c r="D1" s="28" t="s">
        <v>77</v>
      </c>
      <c r="E1" s="28" t="s">
        <v>78</v>
      </c>
      <c r="F1" s="28" t="s">
        <v>79</v>
      </c>
      <c r="G1" s="28" t="s">
        <v>80</v>
      </c>
      <c r="H1" s="28" t="s">
        <v>81</v>
      </c>
      <c r="I1" s="28" t="s">
        <v>82</v>
      </c>
      <c r="J1" s="28" t="s">
        <v>83</v>
      </c>
      <c r="K1" s="28" t="s">
        <v>84</v>
      </c>
      <c r="L1" s="28" t="s">
        <v>85</v>
      </c>
      <c r="M1" s="28" t="s">
        <v>86</v>
      </c>
      <c r="N1" s="28" t="s">
        <v>87</v>
      </c>
      <c r="O1" s="28" t="s">
        <v>88</v>
      </c>
      <c r="P1" s="28" t="s">
        <v>89</v>
      </c>
      <c r="Q1" s="28" t="s">
        <v>90</v>
      </c>
      <c r="R1" s="28" t="s">
        <v>91</v>
      </c>
      <c r="S1" s="28" t="s">
        <v>92</v>
      </c>
      <c r="T1" s="28" t="s">
        <v>93</v>
      </c>
      <c r="U1" s="28" t="s">
        <v>94</v>
      </c>
      <c r="V1" s="28" t="s">
        <v>95</v>
      </c>
      <c r="W1" s="28" t="s">
        <v>96</v>
      </c>
      <c r="X1" s="28" t="s">
        <v>97</v>
      </c>
      <c r="Y1" s="28" t="s">
        <v>98</v>
      </c>
      <c r="Z1" s="28" t="s">
        <v>99</v>
      </c>
      <c r="AA1" s="28" t="s">
        <v>100</v>
      </c>
      <c r="AB1" s="28" t="s">
        <v>101</v>
      </c>
      <c r="AC1" s="28" t="s">
        <v>102</v>
      </c>
      <c r="AD1" s="28" t="s">
        <v>103</v>
      </c>
      <c r="AE1" s="28" t="s">
        <v>104</v>
      </c>
      <c r="AF1" s="28" t="s">
        <v>105</v>
      </c>
      <c r="AG1" s="28" t="s">
        <v>106</v>
      </c>
      <c r="AH1" s="28" t="s">
        <v>107</v>
      </c>
      <c r="AI1" s="28" t="s">
        <v>108</v>
      </c>
      <c r="AJ1" s="28" t="s">
        <v>109</v>
      </c>
      <c r="AK1" s="28" t="s">
        <v>110</v>
      </c>
      <c r="AL1" s="28" t="s">
        <v>111</v>
      </c>
    </row>
    <row r="2" spans="1:38" x14ac:dyDescent="0.25">
      <c r="A2" s="7">
        <v>101</v>
      </c>
      <c r="B2" s="7">
        <v>102</v>
      </c>
      <c r="C2" s="7">
        <v>103</v>
      </c>
      <c r="D2" s="7">
        <v>104</v>
      </c>
      <c r="E2" s="7">
        <v>105</v>
      </c>
      <c r="F2" s="7">
        <v>106</v>
      </c>
      <c r="G2" s="7">
        <v>107</v>
      </c>
      <c r="H2" s="7">
        <v>108</v>
      </c>
      <c r="I2" s="7">
        <v>109</v>
      </c>
      <c r="J2" s="7">
        <v>110</v>
      </c>
      <c r="K2" s="7">
        <v>111</v>
      </c>
      <c r="L2" s="7">
        <v>112</v>
      </c>
      <c r="M2" s="7">
        <v>113</v>
      </c>
      <c r="N2" s="7">
        <v>114</v>
      </c>
      <c r="O2" s="7">
        <v>115</v>
      </c>
      <c r="P2" s="7">
        <v>116</v>
      </c>
      <c r="Q2" s="7">
        <v>117</v>
      </c>
      <c r="R2" s="7">
        <v>118</v>
      </c>
      <c r="S2" s="7">
        <v>119</v>
      </c>
      <c r="T2" s="7">
        <v>120</v>
      </c>
      <c r="U2" s="7">
        <v>121</v>
      </c>
      <c r="V2" s="7">
        <v>122</v>
      </c>
      <c r="W2" s="7">
        <v>123</v>
      </c>
      <c r="X2" s="7">
        <v>124</v>
      </c>
      <c r="Y2" s="7">
        <v>125</v>
      </c>
      <c r="Z2" s="7">
        <v>126</v>
      </c>
      <c r="AA2" s="7">
        <v>127</v>
      </c>
      <c r="AB2" s="7">
        <v>128</v>
      </c>
      <c r="AC2" s="7">
        <v>129</v>
      </c>
      <c r="AD2" s="7">
        <v>130</v>
      </c>
      <c r="AE2" s="7">
        <v>131</v>
      </c>
      <c r="AF2" s="7">
        <v>132</v>
      </c>
      <c r="AG2" s="7">
        <v>133</v>
      </c>
      <c r="AH2" s="7">
        <v>134</v>
      </c>
      <c r="AI2" s="7">
        <v>135</v>
      </c>
      <c r="AJ2" s="7">
        <v>136</v>
      </c>
      <c r="AK2" s="7">
        <v>137</v>
      </c>
      <c r="AL2" s="7">
        <v>138</v>
      </c>
    </row>
    <row r="3" spans="1:38" x14ac:dyDescent="0.25">
      <c r="A3" s="1">
        <v>43252</v>
      </c>
      <c r="B3" s="1">
        <v>43282</v>
      </c>
      <c r="C3" s="1">
        <v>43313</v>
      </c>
      <c r="D3" s="1">
        <v>43344</v>
      </c>
      <c r="E3" s="1">
        <v>43374</v>
      </c>
      <c r="F3" s="1">
        <v>43405</v>
      </c>
      <c r="G3" s="1">
        <v>43435</v>
      </c>
      <c r="H3" s="1">
        <v>43466</v>
      </c>
      <c r="I3" s="1">
        <v>43497</v>
      </c>
      <c r="J3" s="1">
        <v>43525</v>
      </c>
      <c r="K3" s="1">
        <v>43556</v>
      </c>
      <c r="L3" s="1">
        <v>43586</v>
      </c>
      <c r="M3" s="1">
        <v>43617</v>
      </c>
      <c r="N3" s="1">
        <v>43647</v>
      </c>
      <c r="O3" s="1">
        <v>43678</v>
      </c>
      <c r="P3" s="1">
        <v>43709</v>
      </c>
      <c r="Q3" s="1">
        <v>43739</v>
      </c>
      <c r="R3" s="1">
        <v>43770</v>
      </c>
      <c r="S3" s="1">
        <v>43800</v>
      </c>
      <c r="T3" s="1">
        <v>43831</v>
      </c>
      <c r="U3" s="1">
        <v>43862</v>
      </c>
      <c r="V3" s="1">
        <v>43891</v>
      </c>
      <c r="W3" s="1">
        <v>43922</v>
      </c>
      <c r="X3" s="1">
        <v>43952</v>
      </c>
      <c r="Y3" s="1">
        <v>43983</v>
      </c>
      <c r="Z3" s="1">
        <v>44013</v>
      </c>
      <c r="AA3" s="1">
        <v>44044</v>
      </c>
      <c r="AB3" s="1">
        <v>44075</v>
      </c>
      <c r="AC3" s="1">
        <v>44105</v>
      </c>
      <c r="AD3" s="1">
        <v>44136</v>
      </c>
      <c r="AE3" s="1">
        <v>44166</v>
      </c>
      <c r="AF3" s="1">
        <v>44197</v>
      </c>
      <c r="AG3" s="1">
        <v>44228</v>
      </c>
      <c r="AH3" s="1">
        <v>44256</v>
      </c>
      <c r="AI3" s="1">
        <v>44287</v>
      </c>
      <c r="AJ3" s="1">
        <v>44317</v>
      </c>
      <c r="AK3" s="1">
        <v>44348</v>
      </c>
      <c r="AL3" s="1">
        <v>44378</v>
      </c>
    </row>
    <row r="4" spans="1:38" x14ac:dyDescent="0.25">
      <c r="A4" s="2"/>
      <c r="B4" s="3">
        <v>43282</v>
      </c>
      <c r="C4" s="2"/>
      <c r="D4" s="2"/>
      <c r="E4" s="3">
        <v>43374</v>
      </c>
      <c r="F4" s="2"/>
      <c r="G4" s="2"/>
      <c r="H4" s="3">
        <v>43466</v>
      </c>
      <c r="I4" s="2"/>
      <c r="J4" s="2"/>
      <c r="K4" s="3">
        <v>43556</v>
      </c>
      <c r="L4" s="2"/>
      <c r="M4" s="2"/>
      <c r="N4" s="3">
        <v>43647</v>
      </c>
      <c r="O4" s="2"/>
      <c r="P4" s="2"/>
      <c r="Q4" s="3">
        <v>43739</v>
      </c>
      <c r="R4" s="2"/>
      <c r="S4" s="2"/>
      <c r="T4" s="3">
        <v>43831</v>
      </c>
      <c r="U4" s="2"/>
      <c r="V4" s="2"/>
      <c r="W4" s="3">
        <v>43922</v>
      </c>
      <c r="X4" s="2"/>
      <c r="Y4" s="2"/>
      <c r="Z4" s="3">
        <v>44013</v>
      </c>
      <c r="AA4" s="2"/>
      <c r="AB4" s="2"/>
      <c r="AC4" s="3">
        <v>44105</v>
      </c>
      <c r="AD4" s="2"/>
      <c r="AE4" s="2"/>
      <c r="AF4" s="3">
        <v>44197</v>
      </c>
      <c r="AG4" s="2"/>
      <c r="AH4" s="2"/>
      <c r="AI4" s="3">
        <v>44287</v>
      </c>
      <c r="AJ4" s="2"/>
      <c r="AK4" s="2"/>
      <c r="AL4" s="3">
        <v>44378</v>
      </c>
    </row>
    <row r="5" spans="1:38" x14ac:dyDescent="0.25">
      <c r="A5" s="2"/>
      <c r="B5" s="3">
        <v>43313</v>
      </c>
      <c r="C5" s="2"/>
      <c r="D5" s="2"/>
      <c r="E5" s="3">
        <v>43405</v>
      </c>
      <c r="F5" s="2"/>
      <c r="G5" s="2"/>
      <c r="H5" s="3">
        <v>43497</v>
      </c>
      <c r="I5" s="2"/>
      <c r="J5" s="2"/>
      <c r="K5" s="3">
        <v>43586</v>
      </c>
      <c r="L5" s="2"/>
      <c r="M5" s="2"/>
      <c r="N5" s="3">
        <v>43678</v>
      </c>
      <c r="O5" s="2"/>
      <c r="P5" s="2"/>
      <c r="Q5" s="3">
        <v>43770</v>
      </c>
      <c r="R5" s="2"/>
      <c r="S5" s="2"/>
      <c r="T5" s="3">
        <v>43862</v>
      </c>
      <c r="U5" s="2"/>
      <c r="V5" s="2"/>
      <c r="W5" s="3">
        <v>43952</v>
      </c>
      <c r="X5" s="2"/>
      <c r="Y5" s="2"/>
      <c r="Z5" s="3">
        <v>44044</v>
      </c>
      <c r="AA5" s="2"/>
      <c r="AB5" s="2"/>
      <c r="AC5" s="3">
        <v>44136</v>
      </c>
      <c r="AD5" s="2"/>
      <c r="AE5" s="2"/>
      <c r="AF5" s="3">
        <v>44228</v>
      </c>
      <c r="AG5" s="2"/>
      <c r="AH5" s="2"/>
      <c r="AI5" s="3">
        <v>44317</v>
      </c>
      <c r="AJ5" s="2"/>
      <c r="AK5" s="2"/>
      <c r="AL5" s="3">
        <v>44409</v>
      </c>
    </row>
    <row r="6" spans="1:38" x14ac:dyDescent="0.25">
      <c r="A6" s="4"/>
      <c r="B6" s="5">
        <v>43344</v>
      </c>
      <c r="C6" s="4"/>
      <c r="D6" s="4"/>
      <c r="E6" s="5">
        <v>43435</v>
      </c>
      <c r="F6" s="4"/>
      <c r="G6" s="4"/>
      <c r="H6" s="5">
        <v>43525</v>
      </c>
      <c r="I6" s="4"/>
      <c r="J6" s="4"/>
      <c r="K6" s="5">
        <v>43617</v>
      </c>
      <c r="L6" s="4"/>
      <c r="M6" s="4"/>
      <c r="N6" s="5">
        <v>43709</v>
      </c>
      <c r="O6" s="4"/>
      <c r="P6" s="4"/>
      <c r="Q6" s="5">
        <v>43800</v>
      </c>
      <c r="R6" s="4"/>
      <c r="S6" s="4"/>
      <c r="T6" s="5">
        <v>43891</v>
      </c>
      <c r="U6" s="4"/>
      <c r="V6" s="4"/>
      <c r="W6" s="5">
        <v>43983</v>
      </c>
      <c r="X6" s="4"/>
      <c r="Y6" s="4"/>
      <c r="Z6" s="5">
        <v>44075</v>
      </c>
      <c r="AA6" s="4"/>
      <c r="AB6" s="4"/>
      <c r="AC6" s="5">
        <v>44166</v>
      </c>
      <c r="AD6" s="4"/>
      <c r="AE6" s="4"/>
      <c r="AF6" s="5">
        <v>44256</v>
      </c>
      <c r="AG6" s="4"/>
      <c r="AH6" s="4"/>
      <c r="AI6" s="5">
        <v>44348</v>
      </c>
      <c r="AJ6" s="4"/>
      <c r="AK6" s="4"/>
      <c r="AL6" s="5">
        <v>44440</v>
      </c>
    </row>
    <row r="7" spans="1:38" x14ac:dyDescent="0.25">
      <c r="A7" s="2"/>
      <c r="B7" s="6">
        <v>43374</v>
      </c>
      <c r="D7" s="2"/>
      <c r="E7" s="6">
        <v>43374</v>
      </c>
      <c r="G7" s="2"/>
      <c r="H7" s="6">
        <v>43556</v>
      </c>
      <c r="J7" s="2"/>
      <c r="K7" s="6">
        <v>43556</v>
      </c>
      <c r="M7" s="2"/>
      <c r="N7" s="6">
        <v>43739</v>
      </c>
      <c r="P7" s="2"/>
      <c r="Q7" s="6">
        <v>43739</v>
      </c>
      <c r="S7" s="2"/>
      <c r="T7" s="6">
        <v>43922</v>
      </c>
      <c r="V7" s="2"/>
      <c r="W7" s="6">
        <v>43922</v>
      </c>
      <c r="Y7" s="2"/>
      <c r="Z7" s="6">
        <v>44105</v>
      </c>
      <c r="AB7" s="2"/>
      <c r="AC7" s="6">
        <v>44105</v>
      </c>
      <c r="AE7" s="2"/>
      <c r="AF7" s="6">
        <v>44287</v>
      </c>
      <c r="AH7" s="2"/>
      <c r="AI7" s="6">
        <v>44287</v>
      </c>
      <c r="AK7" s="2"/>
      <c r="AL7" s="6">
        <v>44470</v>
      </c>
    </row>
    <row r="8" spans="1:38" x14ac:dyDescent="0.25">
      <c r="A8" s="2"/>
      <c r="B8" s="6">
        <v>43405</v>
      </c>
      <c r="D8" s="2"/>
      <c r="E8" s="6">
        <v>43405</v>
      </c>
      <c r="G8" s="2"/>
      <c r="H8" s="6">
        <v>43586</v>
      </c>
      <c r="J8" s="2"/>
      <c r="K8" s="6">
        <v>43586</v>
      </c>
      <c r="M8" s="2"/>
      <c r="N8" s="6">
        <v>43770</v>
      </c>
      <c r="P8" s="2"/>
      <c r="Q8" s="6">
        <v>43770</v>
      </c>
      <c r="S8" s="2"/>
      <c r="T8" s="6">
        <v>43952</v>
      </c>
      <c r="V8" s="2"/>
      <c r="W8" s="6">
        <v>43952</v>
      </c>
      <c r="Y8" s="2"/>
      <c r="Z8" s="6">
        <v>44136</v>
      </c>
      <c r="AB8" s="2"/>
      <c r="AC8" s="6">
        <v>44136</v>
      </c>
      <c r="AE8" s="2"/>
      <c r="AF8" s="6">
        <v>44317</v>
      </c>
      <c r="AH8" s="2"/>
      <c r="AI8" s="6">
        <v>44317</v>
      </c>
      <c r="AK8" s="2"/>
      <c r="AL8" s="6">
        <v>44501</v>
      </c>
    </row>
    <row r="9" spans="1:38" x14ac:dyDescent="0.25">
      <c r="A9" s="2"/>
      <c r="B9" s="6">
        <v>43435</v>
      </c>
      <c r="D9" s="2"/>
      <c r="E9" s="6">
        <v>43435</v>
      </c>
      <c r="G9" s="2"/>
      <c r="H9" s="6">
        <v>43617</v>
      </c>
      <c r="J9" s="2"/>
      <c r="K9" s="6">
        <v>43617</v>
      </c>
      <c r="M9" s="2"/>
      <c r="N9" s="6">
        <v>43800</v>
      </c>
      <c r="P9" s="2"/>
      <c r="Q9" s="6">
        <v>43800</v>
      </c>
      <c r="S9" s="2"/>
      <c r="T9" s="6">
        <v>43983</v>
      </c>
      <c r="V9" s="2"/>
      <c r="W9" s="6">
        <v>43983</v>
      </c>
      <c r="Y9" s="2"/>
      <c r="Z9" s="6">
        <v>44166</v>
      </c>
      <c r="AB9" s="2"/>
      <c r="AC9" s="6">
        <v>44166</v>
      </c>
      <c r="AE9" s="2"/>
      <c r="AF9" s="6">
        <v>44348</v>
      </c>
      <c r="AH9" s="2"/>
      <c r="AI9" s="6">
        <v>44348</v>
      </c>
      <c r="AK9" s="2"/>
      <c r="AL9" s="6">
        <v>44531</v>
      </c>
    </row>
    <row r="10" spans="1:38" x14ac:dyDescent="0.25">
      <c r="A10" s="2"/>
      <c r="B10" s="6">
        <v>43466</v>
      </c>
      <c r="D10" s="2"/>
      <c r="E10" s="6">
        <v>43466</v>
      </c>
      <c r="G10" s="2"/>
      <c r="H10" s="6">
        <v>43647</v>
      </c>
      <c r="J10" s="2"/>
      <c r="K10" s="6">
        <v>43647</v>
      </c>
      <c r="M10" s="2"/>
      <c r="N10" s="6">
        <v>43831</v>
      </c>
      <c r="P10" s="2"/>
      <c r="Q10" s="6">
        <v>43831</v>
      </c>
      <c r="S10" s="2"/>
      <c r="T10" s="6">
        <v>44013</v>
      </c>
      <c r="V10" s="2"/>
      <c r="W10" s="6">
        <v>44013</v>
      </c>
      <c r="Y10" s="2"/>
      <c r="Z10" s="6">
        <v>44197</v>
      </c>
      <c r="AB10" s="2"/>
      <c r="AC10" s="6">
        <v>44197</v>
      </c>
      <c r="AE10" s="2"/>
      <c r="AF10" s="6">
        <v>44378</v>
      </c>
      <c r="AH10" s="2"/>
      <c r="AI10" s="6">
        <v>44378</v>
      </c>
      <c r="AK10" s="2"/>
      <c r="AL10" s="6">
        <v>44562</v>
      </c>
    </row>
    <row r="11" spans="1:38" x14ac:dyDescent="0.25">
      <c r="A11" s="2"/>
      <c r="B11" s="6">
        <v>43497</v>
      </c>
      <c r="D11" s="2"/>
      <c r="E11" s="6">
        <v>43497</v>
      </c>
      <c r="G11" s="2"/>
      <c r="H11" s="6">
        <v>43678</v>
      </c>
      <c r="J11" s="2"/>
      <c r="K11" s="6">
        <v>43678</v>
      </c>
      <c r="M11" s="2"/>
      <c r="N11" s="6">
        <v>43862</v>
      </c>
      <c r="P11" s="2"/>
      <c r="Q11" s="6">
        <v>43862</v>
      </c>
      <c r="S11" s="2"/>
      <c r="T11" s="6">
        <v>44044</v>
      </c>
      <c r="V11" s="2"/>
      <c r="W11" s="6">
        <v>44044</v>
      </c>
      <c r="Y11" s="2"/>
      <c r="Z11" s="6">
        <v>44228</v>
      </c>
      <c r="AB11" s="2"/>
      <c r="AC11" s="6">
        <v>44228</v>
      </c>
      <c r="AE11" s="2"/>
      <c r="AF11" s="6">
        <v>44409</v>
      </c>
      <c r="AH11" s="2"/>
      <c r="AI11" s="6">
        <v>44409</v>
      </c>
      <c r="AK11" s="2"/>
      <c r="AL11" s="6">
        <v>44593</v>
      </c>
    </row>
    <row r="12" spans="1:38" x14ac:dyDescent="0.25">
      <c r="A12" s="4"/>
      <c r="B12" s="8">
        <v>43525</v>
      </c>
      <c r="C12" s="9"/>
      <c r="D12" s="4"/>
      <c r="E12" s="8">
        <v>43525</v>
      </c>
      <c r="F12" s="9"/>
      <c r="G12" s="4"/>
      <c r="H12" s="8">
        <v>43709</v>
      </c>
      <c r="I12" s="9"/>
      <c r="J12" s="4"/>
      <c r="K12" s="8">
        <v>43709</v>
      </c>
      <c r="L12" s="9"/>
      <c r="M12" s="4"/>
      <c r="N12" s="8">
        <v>43891</v>
      </c>
      <c r="O12" s="9"/>
      <c r="P12" s="4"/>
      <c r="Q12" s="8">
        <v>43891</v>
      </c>
      <c r="R12" s="9"/>
      <c r="S12" s="4"/>
      <c r="T12" s="8">
        <v>44075</v>
      </c>
      <c r="U12" s="9"/>
      <c r="V12" s="4"/>
      <c r="W12" s="8">
        <v>44075</v>
      </c>
      <c r="X12" s="9"/>
      <c r="Y12" s="4"/>
      <c r="Z12" s="8">
        <v>44256</v>
      </c>
      <c r="AA12" s="9"/>
      <c r="AB12" s="4"/>
      <c r="AC12" s="8">
        <v>44256</v>
      </c>
      <c r="AD12" s="9"/>
      <c r="AE12" s="4"/>
      <c r="AF12" s="8">
        <v>44440</v>
      </c>
      <c r="AG12" s="9"/>
      <c r="AH12" s="4"/>
      <c r="AI12" s="8">
        <v>44440</v>
      </c>
      <c r="AJ12" s="9"/>
      <c r="AK12" s="4"/>
      <c r="AL12" s="8">
        <v>44621</v>
      </c>
    </row>
    <row r="13" spans="1:38" x14ac:dyDescent="0.25">
      <c r="A13" s="2"/>
      <c r="B13" s="6">
        <v>43556</v>
      </c>
      <c r="D13" s="2"/>
      <c r="E13" s="6">
        <v>43556</v>
      </c>
      <c r="G13" s="2"/>
      <c r="H13" s="6">
        <v>43739</v>
      </c>
      <c r="J13" s="2"/>
      <c r="K13" s="6">
        <v>43739</v>
      </c>
      <c r="M13" s="2"/>
      <c r="N13" s="6">
        <v>43922</v>
      </c>
      <c r="P13" s="2"/>
      <c r="Q13" s="6">
        <v>43922</v>
      </c>
      <c r="S13" s="2"/>
      <c r="T13" s="6">
        <v>44105</v>
      </c>
      <c r="V13" s="2"/>
      <c r="W13" s="6">
        <v>44105</v>
      </c>
      <c r="Y13" s="2"/>
      <c r="Z13" s="6">
        <v>44287</v>
      </c>
      <c r="AB13" s="2"/>
      <c r="AC13" s="6">
        <v>44287</v>
      </c>
      <c r="AE13" s="2"/>
      <c r="AF13" s="6">
        <v>44470</v>
      </c>
      <c r="AH13" s="2"/>
      <c r="AI13" s="6">
        <v>44470</v>
      </c>
      <c r="AK13" s="2"/>
      <c r="AL13" s="6">
        <v>44652</v>
      </c>
    </row>
    <row r="14" spans="1:38" x14ac:dyDescent="0.25">
      <c r="A14" s="2"/>
      <c r="B14" s="6">
        <v>43586</v>
      </c>
      <c r="D14" s="2"/>
      <c r="E14" s="6">
        <v>43586</v>
      </c>
      <c r="G14" s="2"/>
      <c r="H14" s="6">
        <v>43770</v>
      </c>
      <c r="J14" s="2"/>
      <c r="K14" s="6">
        <v>43770</v>
      </c>
      <c r="M14" s="2"/>
      <c r="N14" s="6">
        <v>43952</v>
      </c>
      <c r="P14" s="2"/>
      <c r="Q14" s="6">
        <v>43952</v>
      </c>
      <c r="S14" s="2"/>
      <c r="T14" s="6">
        <v>44136</v>
      </c>
      <c r="V14" s="2"/>
      <c r="W14" s="6">
        <v>44136</v>
      </c>
      <c r="Y14" s="2"/>
      <c r="Z14" s="6">
        <v>44317</v>
      </c>
      <c r="AB14" s="2"/>
      <c r="AC14" s="6">
        <v>44317</v>
      </c>
      <c r="AE14" s="2"/>
      <c r="AF14" s="6">
        <v>44501</v>
      </c>
      <c r="AH14" s="2"/>
      <c r="AI14" s="6">
        <v>44501</v>
      </c>
      <c r="AK14" s="2"/>
      <c r="AL14" s="6">
        <v>44682</v>
      </c>
    </row>
    <row r="15" spans="1:38" x14ac:dyDescent="0.25">
      <c r="A15" s="2"/>
      <c r="B15" s="6">
        <v>43617</v>
      </c>
      <c r="D15" s="2"/>
      <c r="E15" s="6">
        <v>43617</v>
      </c>
      <c r="G15" s="2"/>
      <c r="H15" s="6">
        <v>43800</v>
      </c>
      <c r="J15" s="2"/>
      <c r="K15" s="6">
        <v>43800</v>
      </c>
      <c r="M15" s="2"/>
      <c r="N15" s="6">
        <v>43983</v>
      </c>
      <c r="P15" s="2"/>
      <c r="Q15" s="6">
        <v>43983</v>
      </c>
      <c r="S15" s="2"/>
      <c r="T15" s="6">
        <v>44166</v>
      </c>
      <c r="V15" s="2"/>
      <c r="W15" s="6">
        <v>44166</v>
      </c>
      <c r="Y15" s="2"/>
      <c r="Z15" s="6">
        <v>44348</v>
      </c>
      <c r="AB15" s="2"/>
      <c r="AC15" s="6">
        <v>44348</v>
      </c>
      <c r="AE15" s="2"/>
      <c r="AF15" s="6">
        <v>44531</v>
      </c>
      <c r="AH15" s="2"/>
      <c r="AI15" s="6">
        <v>44531</v>
      </c>
      <c r="AK15" s="2"/>
      <c r="AL15" s="6">
        <v>44713</v>
      </c>
    </row>
    <row r="16" spans="1:38" x14ac:dyDescent="0.25">
      <c r="A16" s="2"/>
      <c r="B16" s="6">
        <v>43647</v>
      </c>
      <c r="D16" s="2"/>
      <c r="E16" s="6">
        <v>43647</v>
      </c>
      <c r="G16" s="2"/>
      <c r="H16" s="6">
        <v>43831</v>
      </c>
      <c r="J16" s="2"/>
      <c r="K16" s="6">
        <v>43831</v>
      </c>
      <c r="M16" s="2"/>
      <c r="N16" s="6">
        <v>44013</v>
      </c>
      <c r="P16" s="2"/>
      <c r="Q16" s="6">
        <v>44013</v>
      </c>
      <c r="S16" s="2"/>
      <c r="T16" s="6">
        <v>44197</v>
      </c>
      <c r="V16" s="2"/>
      <c r="W16" s="6">
        <v>44197</v>
      </c>
      <c r="Y16" s="2"/>
      <c r="Z16" s="6">
        <v>44378</v>
      </c>
      <c r="AB16" s="2"/>
      <c r="AC16" s="6">
        <v>44378</v>
      </c>
      <c r="AE16" s="2"/>
      <c r="AF16" s="6">
        <v>44562</v>
      </c>
      <c r="AH16" s="2"/>
      <c r="AI16" s="6">
        <v>44562</v>
      </c>
      <c r="AK16" s="2"/>
      <c r="AL16" s="6">
        <v>44743</v>
      </c>
    </row>
    <row r="17" spans="1:38" x14ac:dyDescent="0.25">
      <c r="A17" s="2"/>
      <c r="B17" s="6">
        <v>43678</v>
      </c>
      <c r="D17" s="2"/>
      <c r="E17" s="6">
        <v>43678</v>
      </c>
      <c r="G17" s="2"/>
      <c r="H17" s="6">
        <v>43862</v>
      </c>
      <c r="J17" s="2"/>
      <c r="K17" s="6">
        <v>43862</v>
      </c>
      <c r="M17" s="2"/>
      <c r="N17" s="6">
        <v>44044</v>
      </c>
      <c r="P17" s="2"/>
      <c r="Q17" s="6">
        <v>44044</v>
      </c>
      <c r="S17" s="2"/>
      <c r="T17" s="6">
        <v>44228</v>
      </c>
      <c r="V17" s="2"/>
      <c r="W17" s="6">
        <v>44228</v>
      </c>
      <c r="Y17" s="2"/>
      <c r="Z17" s="6">
        <v>44409</v>
      </c>
      <c r="AB17" s="2"/>
      <c r="AC17" s="6">
        <v>44409</v>
      </c>
      <c r="AE17" s="2"/>
      <c r="AF17" s="6">
        <v>44593</v>
      </c>
      <c r="AH17" s="2"/>
      <c r="AI17" s="6">
        <v>44593</v>
      </c>
      <c r="AK17" s="2"/>
      <c r="AL17" s="6">
        <v>44774</v>
      </c>
    </row>
    <row r="18" spans="1:38" x14ac:dyDescent="0.25">
      <c r="A18" s="4"/>
      <c r="B18" s="8">
        <v>43709</v>
      </c>
      <c r="C18" s="9"/>
      <c r="D18" s="4"/>
      <c r="E18" s="8">
        <v>43709</v>
      </c>
      <c r="F18" s="9"/>
      <c r="G18" s="4"/>
      <c r="H18" s="8">
        <v>43891</v>
      </c>
      <c r="I18" s="9"/>
      <c r="J18" s="4"/>
      <c r="K18" s="8">
        <v>43891</v>
      </c>
      <c r="L18" s="9"/>
      <c r="M18" s="4"/>
      <c r="N18" s="8">
        <v>44075</v>
      </c>
      <c r="O18" s="9"/>
      <c r="P18" s="4"/>
      <c r="Q18" s="8">
        <v>44075</v>
      </c>
      <c r="R18" s="9"/>
      <c r="S18" s="4"/>
      <c r="T18" s="8">
        <v>44256</v>
      </c>
      <c r="U18" s="9"/>
      <c r="V18" s="4"/>
      <c r="W18" s="8">
        <v>44256</v>
      </c>
      <c r="X18" s="9"/>
      <c r="Y18" s="4"/>
      <c r="Z18" s="8">
        <v>44440</v>
      </c>
      <c r="AA18" s="9"/>
      <c r="AB18" s="4"/>
      <c r="AC18" s="8">
        <v>44440</v>
      </c>
      <c r="AD18" s="9"/>
      <c r="AE18" s="4"/>
      <c r="AF18" s="8">
        <v>44621</v>
      </c>
      <c r="AG18" s="9"/>
      <c r="AH18" s="4"/>
      <c r="AI18" s="8">
        <v>44621</v>
      </c>
      <c r="AJ18" s="9"/>
      <c r="AK18" s="4"/>
      <c r="AL18" s="8">
        <v>44805</v>
      </c>
    </row>
    <row r="19" spans="1:38" x14ac:dyDescent="0.25">
      <c r="A19" s="2"/>
      <c r="B19" s="6">
        <v>43739</v>
      </c>
      <c r="D19" s="2"/>
      <c r="E19" s="6">
        <v>43739</v>
      </c>
      <c r="G19" s="2"/>
      <c r="H19" s="6">
        <v>43922</v>
      </c>
      <c r="J19" s="2"/>
      <c r="K19" s="6">
        <v>43922</v>
      </c>
      <c r="M19" s="2"/>
      <c r="N19" s="6">
        <v>44105</v>
      </c>
      <c r="P19" s="2"/>
      <c r="Q19" s="6">
        <v>44105</v>
      </c>
      <c r="S19" s="2"/>
      <c r="T19" s="6">
        <v>44287</v>
      </c>
      <c r="V19" s="2"/>
      <c r="W19" s="6">
        <v>44287</v>
      </c>
      <c r="Y19" s="2"/>
      <c r="Z19" s="6">
        <v>44470</v>
      </c>
      <c r="AB19" s="2"/>
      <c r="AC19" s="6">
        <v>44470</v>
      </c>
      <c r="AE19" s="2"/>
      <c r="AF19" s="6">
        <v>44652</v>
      </c>
      <c r="AH19" s="2"/>
      <c r="AI19" s="6">
        <v>44652</v>
      </c>
      <c r="AK19" s="2"/>
      <c r="AL19" s="6">
        <v>44835</v>
      </c>
    </row>
    <row r="20" spans="1:38" x14ac:dyDescent="0.25">
      <c r="A20" s="2"/>
      <c r="B20" s="6">
        <v>43770</v>
      </c>
      <c r="D20" s="2"/>
      <c r="E20" s="6">
        <v>43770</v>
      </c>
      <c r="G20" s="2"/>
      <c r="H20" s="6">
        <v>43952</v>
      </c>
      <c r="J20" s="2"/>
      <c r="K20" s="6">
        <v>43952</v>
      </c>
      <c r="M20" s="2"/>
      <c r="N20" s="6">
        <v>44136</v>
      </c>
      <c r="P20" s="2"/>
      <c r="Q20" s="6">
        <v>44136</v>
      </c>
      <c r="S20" s="2"/>
      <c r="T20" s="6">
        <v>44317</v>
      </c>
      <c r="V20" s="2"/>
      <c r="W20" s="6">
        <v>44317</v>
      </c>
      <c r="Y20" s="2"/>
      <c r="Z20" s="6">
        <v>44501</v>
      </c>
      <c r="AB20" s="2"/>
      <c r="AC20" s="6">
        <v>44501</v>
      </c>
      <c r="AE20" s="2"/>
      <c r="AF20" s="6">
        <v>44682</v>
      </c>
      <c r="AH20" s="2"/>
      <c r="AI20" s="6">
        <v>44682</v>
      </c>
      <c r="AK20" s="2"/>
      <c r="AL20" s="6">
        <v>44866</v>
      </c>
    </row>
    <row r="21" spans="1:38" x14ac:dyDescent="0.25">
      <c r="A21" s="2"/>
      <c r="B21" s="6">
        <v>43800</v>
      </c>
      <c r="D21" s="2"/>
      <c r="E21" s="6">
        <v>43800</v>
      </c>
      <c r="G21" s="2"/>
      <c r="H21" s="6">
        <v>43983</v>
      </c>
      <c r="J21" s="2"/>
      <c r="K21" s="6">
        <v>43983</v>
      </c>
      <c r="M21" s="2"/>
      <c r="N21" s="6">
        <v>44166</v>
      </c>
      <c r="P21" s="2"/>
      <c r="Q21" s="6">
        <v>44166</v>
      </c>
      <c r="S21" s="2"/>
      <c r="T21" s="6">
        <v>44348</v>
      </c>
      <c r="V21" s="2"/>
      <c r="W21" s="6">
        <v>44348</v>
      </c>
      <c r="Y21" s="2"/>
      <c r="Z21" s="6">
        <v>44531</v>
      </c>
      <c r="AB21" s="2"/>
      <c r="AC21" s="6">
        <v>44531</v>
      </c>
      <c r="AE21" s="2"/>
      <c r="AF21" s="6">
        <v>44713</v>
      </c>
      <c r="AH21" s="2"/>
      <c r="AI21" s="6">
        <v>44713</v>
      </c>
      <c r="AK21" s="2"/>
      <c r="AL21" s="6">
        <v>44896</v>
      </c>
    </row>
    <row r="22" spans="1:38" x14ac:dyDescent="0.25">
      <c r="A22" s="2"/>
      <c r="B22" s="6">
        <v>43831</v>
      </c>
      <c r="D22" s="2"/>
      <c r="E22" s="6">
        <v>43831</v>
      </c>
      <c r="G22" s="2"/>
      <c r="H22" s="6">
        <v>44013</v>
      </c>
      <c r="J22" s="2"/>
      <c r="K22" s="6">
        <v>44013</v>
      </c>
      <c r="M22" s="2"/>
      <c r="N22" s="6">
        <v>44197</v>
      </c>
      <c r="P22" s="2"/>
      <c r="Q22" s="6">
        <v>44197</v>
      </c>
      <c r="S22" s="2"/>
      <c r="T22" s="6">
        <v>44378</v>
      </c>
      <c r="V22" s="2"/>
      <c r="W22" s="6">
        <v>44378</v>
      </c>
      <c r="Y22" s="2"/>
      <c r="Z22" s="6">
        <v>44562</v>
      </c>
      <c r="AB22" s="2"/>
      <c r="AC22" s="6">
        <v>44562</v>
      </c>
      <c r="AE22" s="2"/>
      <c r="AF22" s="6">
        <v>44743</v>
      </c>
      <c r="AH22" s="2"/>
      <c r="AI22" s="6">
        <v>44743</v>
      </c>
      <c r="AK22" s="2"/>
      <c r="AL22" s="6">
        <v>44927</v>
      </c>
    </row>
    <row r="23" spans="1:38" x14ac:dyDescent="0.25">
      <c r="A23" s="2"/>
      <c r="B23" s="6">
        <v>43862</v>
      </c>
      <c r="D23" s="2"/>
      <c r="E23" s="6">
        <v>43862</v>
      </c>
      <c r="G23" s="2"/>
      <c r="H23" s="6">
        <v>44044</v>
      </c>
      <c r="J23" s="2"/>
      <c r="K23" s="6">
        <v>44044</v>
      </c>
      <c r="M23" s="2"/>
      <c r="N23" s="6">
        <v>44228</v>
      </c>
      <c r="P23" s="2"/>
      <c r="Q23" s="6">
        <v>44228</v>
      </c>
      <c r="S23" s="2"/>
      <c r="T23" s="6">
        <v>44409</v>
      </c>
      <c r="V23" s="2"/>
      <c r="W23" s="6">
        <v>44409</v>
      </c>
      <c r="Y23" s="2"/>
      <c r="Z23" s="6">
        <v>44593</v>
      </c>
      <c r="AB23" s="2"/>
      <c r="AC23" s="6">
        <v>44593</v>
      </c>
      <c r="AE23" s="2"/>
      <c r="AF23" s="6">
        <v>44774</v>
      </c>
      <c r="AH23" s="2"/>
      <c r="AI23" s="6">
        <v>44774</v>
      </c>
      <c r="AK23" s="2"/>
      <c r="AL23" s="6">
        <v>44958</v>
      </c>
    </row>
    <row r="24" spans="1:38" x14ac:dyDescent="0.25">
      <c r="A24" s="4"/>
      <c r="B24" s="8">
        <v>43891</v>
      </c>
      <c r="C24" s="9"/>
      <c r="D24" s="4"/>
      <c r="E24" s="8">
        <v>43891</v>
      </c>
      <c r="F24" s="9"/>
      <c r="G24" s="4"/>
      <c r="H24" s="8">
        <v>44075</v>
      </c>
      <c r="I24" s="9"/>
      <c r="J24" s="4"/>
      <c r="K24" s="8">
        <v>44075</v>
      </c>
      <c r="L24" s="9"/>
      <c r="M24" s="4"/>
      <c r="N24" s="8">
        <v>44256</v>
      </c>
      <c r="O24" s="9"/>
      <c r="P24" s="4"/>
      <c r="Q24" s="8">
        <v>44256</v>
      </c>
      <c r="R24" s="9"/>
      <c r="S24" s="4"/>
      <c r="T24" s="8">
        <v>44440</v>
      </c>
      <c r="U24" s="9"/>
      <c r="V24" s="4"/>
      <c r="W24" s="8">
        <v>44440</v>
      </c>
      <c r="X24" s="9"/>
      <c r="Y24" s="4"/>
      <c r="Z24" s="8">
        <v>44621</v>
      </c>
      <c r="AA24" s="9"/>
      <c r="AB24" s="4"/>
      <c r="AC24" s="8">
        <v>44621</v>
      </c>
      <c r="AD24" s="9"/>
      <c r="AE24" s="4"/>
      <c r="AF24" s="8">
        <v>44805</v>
      </c>
      <c r="AG24" s="9"/>
      <c r="AH24" s="4"/>
      <c r="AI24" s="8">
        <v>44805</v>
      </c>
      <c r="AJ24" s="9"/>
      <c r="AK24" s="4"/>
      <c r="AL24" s="8">
        <v>44986</v>
      </c>
    </row>
    <row r="25" spans="1:38" x14ac:dyDescent="0.25">
      <c r="A25" s="2"/>
      <c r="B25" s="6">
        <v>43922</v>
      </c>
      <c r="D25" s="2"/>
      <c r="E25" s="6">
        <v>43922</v>
      </c>
      <c r="G25" s="2"/>
      <c r="H25" s="6">
        <v>44105</v>
      </c>
      <c r="J25" s="2"/>
      <c r="K25" s="6">
        <v>44105</v>
      </c>
      <c r="M25" s="2"/>
      <c r="N25" s="6">
        <v>44287</v>
      </c>
      <c r="P25" s="2"/>
      <c r="Q25" s="6">
        <v>44287</v>
      </c>
      <c r="S25" s="2"/>
      <c r="T25" s="6">
        <v>44470</v>
      </c>
      <c r="V25" s="2"/>
      <c r="W25" s="6">
        <v>44470</v>
      </c>
      <c r="Y25" s="2"/>
      <c r="Z25" s="6">
        <v>44652</v>
      </c>
      <c r="AB25" s="2"/>
      <c r="AC25" s="6">
        <v>44652</v>
      </c>
      <c r="AE25" s="2"/>
      <c r="AF25" s="6">
        <v>44835</v>
      </c>
      <c r="AH25" s="2"/>
      <c r="AI25" s="6">
        <v>44835</v>
      </c>
      <c r="AK25" s="2"/>
      <c r="AL25" s="6">
        <v>45017</v>
      </c>
    </row>
    <row r="26" spans="1:38" x14ac:dyDescent="0.25">
      <c r="A26" s="2"/>
      <c r="B26" s="6">
        <v>43952</v>
      </c>
      <c r="D26" s="2"/>
      <c r="E26" s="6">
        <v>43952</v>
      </c>
      <c r="G26" s="2"/>
      <c r="H26" s="6">
        <v>44136</v>
      </c>
      <c r="J26" s="2"/>
      <c r="K26" s="6">
        <v>44136</v>
      </c>
      <c r="M26" s="2"/>
      <c r="N26" s="6">
        <v>44317</v>
      </c>
      <c r="P26" s="2"/>
      <c r="Q26" s="6">
        <v>44317</v>
      </c>
      <c r="S26" s="2"/>
      <c r="T26" s="6">
        <v>44501</v>
      </c>
      <c r="V26" s="2"/>
      <c r="W26" s="6">
        <v>44501</v>
      </c>
      <c r="Y26" s="2"/>
      <c r="Z26" s="6">
        <v>44682</v>
      </c>
      <c r="AB26" s="2"/>
      <c r="AC26" s="6">
        <v>44682</v>
      </c>
      <c r="AE26" s="2"/>
      <c r="AF26" s="6">
        <v>44866</v>
      </c>
      <c r="AH26" s="2"/>
      <c r="AI26" s="6">
        <v>44866</v>
      </c>
      <c r="AK26" s="2"/>
      <c r="AL26" s="6">
        <v>45047</v>
      </c>
    </row>
    <row r="27" spans="1:38" x14ac:dyDescent="0.25">
      <c r="A27" s="2"/>
      <c r="B27" s="6">
        <v>43983</v>
      </c>
      <c r="D27" s="2"/>
      <c r="E27" s="6">
        <v>43983</v>
      </c>
      <c r="G27" s="2"/>
      <c r="H27" s="6">
        <v>44166</v>
      </c>
      <c r="J27" s="2"/>
      <c r="K27" s="6">
        <v>44166</v>
      </c>
      <c r="M27" s="2"/>
      <c r="N27" s="6">
        <v>44348</v>
      </c>
      <c r="P27" s="2"/>
      <c r="Q27" s="6">
        <v>44348</v>
      </c>
      <c r="S27" s="2"/>
      <c r="T27" s="6">
        <v>44531</v>
      </c>
      <c r="V27" s="2"/>
      <c r="W27" s="6">
        <v>44531</v>
      </c>
      <c r="Y27" s="2"/>
      <c r="Z27" s="6">
        <v>44713</v>
      </c>
      <c r="AB27" s="2"/>
      <c r="AC27" s="6">
        <v>44713</v>
      </c>
      <c r="AE27" s="2"/>
      <c r="AF27" s="6">
        <v>44896</v>
      </c>
      <c r="AH27" s="2"/>
      <c r="AI27" s="6">
        <v>44896</v>
      </c>
      <c r="AK27" s="2"/>
      <c r="AL27" s="6">
        <v>45078</v>
      </c>
    </row>
    <row r="28" spans="1:38" x14ac:dyDescent="0.25">
      <c r="A28" s="2"/>
      <c r="B28" s="6">
        <v>44013</v>
      </c>
      <c r="D28" s="2"/>
      <c r="E28" s="6">
        <v>44013</v>
      </c>
      <c r="G28" s="2"/>
      <c r="H28" s="6">
        <v>44197</v>
      </c>
      <c r="J28" s="2"/>
      <c r="K28" s="6">
        <v>44197</v>
      </c>
      <c r="M28" s="2"/>
      <c r="N28" s="6">
        <v>44378</v>
      </c>
      <c r="P28" s="2"/>
      <c r="Q28" s="6">
        <v>44378</v>
      </c>
      <c r="S28" s="2"/>
      <c r="T28" s="6">
        <v>44562</v>
      </c>
      <c r="V28" s="2"/>
      <c r="W28" s="6">
        <v>44562</v>
      </c>
      <c r="Y28" s="2"/>
      <c r="Z28" s="6">
        <v>44743</v>
      </c>
      <c r="AB28" s="2"/>
      <c r="AC28" s="6">
        <v>44743</v>
      </c>
      <c r="AE28" s="2"/>
      <c r="AF28" s="6">
        <v>44927</v>
      </c>
      <c r="AH28" s="2"/>
      <c r="AI28" s="6">
        <v>44927</v>
      </c>
      <c r="AK28" s="2"/>
      <c r="AL28" s="6">
        <v>45108</v>
      </c>
    </row>
    <row r="29" spans="1:38" x14ac:dyDescent="0.25">
      <c r="A29" s="2"/>
      <c r="B29" s="6">
        <v>44044</v>
      </c>
      <c r="D29" s="2"/>
      <c r="E29" s="6">
        <v>44044</v>
      </c>
      <c r="G29" s="2"/>
      <c r="H29" s="6">
        <v>44228</v>
      </c>
      <c r="J29" s="2"/>
      <c r="K29" s="6">
        <v>44228</v>
      </c>
      <c r="M29" s="2"/>
      <c r="N29" s="6">
        <v>44409</v>
      </c>
      <c r="P29" s="2"/>
      <c r="Q29" s="6">
        <v>44409</v>
      </c>
      <c r="S29" s="2"/>
      <c r="T29" s="6">
        <v>44593</v>
      </c>
      <c r="V29" s="2"/>
      <c r="W29" s="6">
        <v>44593</v>
      </c>
      <c r="Y29" s="2"/>
      <c r="Z29" s="6">
        <v>44774</v>
      </c>
      <c r="AB29" s="2"/>
      <c r="AC29" s="6">
        <v>44774</v>
      </c>
      <c r="AE29" s="2"/>
      <c r="AF29" s="6">
        <v>44958</v>
      </c>
      <c r="AH29" s="2"/>
      <c r="AI29" s="6">
        <v>44958</v>
      </c>
      <c r="AK29" s="2"/>
      <c r="AL29" s="6">
        <v>45139</v>
      </c>
    </row>
    <row r="30" spans="1:38" x14ac:dyDescent="0.25">
      <c r="A30" s="4"/>
      <c r="B30" s="8">
        <v>44075</v>
      </c>
      <c r="C30" s="9"/>
      <c r="D30" s="4"/>
      <c r="E30" s="8">
        <v>44075</v>
      </c>
      <c r="F30" s="9"/>
      <c r="G30" s="4"/>
      <c r="H30" s="8">
        <v>44256</v>
      </c>
      <c r="I30" s="9"/>
      <c r="J30" s="4"/>
      <c r="K30" s="8">
        <v>44256</v>
      </c>
      <c r="L30" s="9"/>
      <c r="M30" s="4"/>
      <c r="N30" s="8">
        <v>44440</v>
      </c>
      <c r="O30" s="9"/>
      <c r="P30" s="4"/>
      <c r="Q30" s="8">
        <v>44440</v>
      </c>
      <c r="R30" s="9"/>
      <c r="S30" s="4"/>
      <c r="T30" s="8">
        <v>44621</v>
      </c>
      <c r="U30" s="9"/>
      <c r="V30" s="4"/>
      <c r="W30" s="8">
        <v>44621</v>
      </c>
      <c r="X30" s="9"/>
      <c r="Y30" s="4"/>
      <c r="Z30" s="8">
        <v>44805</v>
      </c>
      <c r="AA30" s="9"/>
      <c r="AB30" s="4"/>
      <c r="AC30" s="8">
        <v>44805</v>
      </c>
      <c r="AD30" s="9"/>
      <c r="AE30" s="4"/>
      <c r="AF30" s="8">
        <v>44986</v>
      </c>
      <c r="AG30" s="9"/>
      <c r="AH30" s="4"/>
      <c r="AI30" s="8">
        <v>44986</v>
      </c>
      <c r="AJ30" s="9"/>
      <c r="AK30" s="4"/>
      <c r="AL30" s="8">
        <v>45170</v>
      </c>
    </row>
    <row r="31" spans="1:38" x14ac:dyDescent="0.25">
      <c r="A31" s="2"/>
      <c r="B31" s="2"/>
      <c r="D31" s="2"/>
      <c r="E31" s="6">
        <v>44105</v>
      </c>
      <c r="F31" s="2"/>
      <c r="G31" s="2"/>
      <c r="H31" s="2"/>
      <c r="J31" s="2"/>
      <c r="K31" s="6">
        <v>44287</v>
      </c>
      <c r="L31" s="2"/>
      <c r="M31" s="2"/>
      <c r="N31" s="2"/>
      <c r="P31" s="2"/>
      <c r="Q31" s="6">
        <v>44470</v>
      </c>
      <c r="R31" s="2"/>
      <c r="S31" s="2"/>
      <c r="T31" s="2"/>
      <c r="V31" s="2"/>
      <c r="W31" s="6">
        <v>44652</v>
      </c>
      <c r="X31" s="2"/>
      <c r="Y31" s="2"/>
      <c r="Z31" s="2"/>
      <c r="AB31" s="2"/>
      <c r="AC31" s="6">
        <v>44835</v>
      </c>
      <c r="AD31" s="2"/>
      <c r="AE31" s="2"/>
      <c r="AF31" s="2"/>
      <c r="AH31" s="2"/>
      <c r="AI31" s="6">
        <v>45017</v>
      </c>
      <c r="AJ31" s="2"/>
      <c r="AK31" s="2"/>
      <c r="AL31" s="2"/>
    </row>
    <row r="32" spans="1:38" x14ac:dyDescent="0.25">
      <c r="A32" s="2"/>
      <c r="B32" s="2"/>
      <c r="D32" s="2"/>
      <c r="E32" s="6">
        <v>44136</v>
      </c>
      <c r="F32" s="2"/>
      <c r="G32" s="2"/>
      <c r="H32" s="2"/>
      <c r="J32" s="2"/>
      <c r="K32" s="6">
        <v>44317</v>
      </c>
      <c r="L32" s="2"/>
      <c r="M32" s="2"/>
      <c r="N32" s="2"/>
      <c r="P32" s="2"/>
      <c r="Q32" s="6">
        <v>44501</v>
      </c>
      <c r="R32" s="2"/>
      <c r="S32" s="2"/>
      <c r="T32" s="2"/>
      <c r="V32" s="2"/>
      <c r="W32" s="6">
        <v>44682</v>
      </c>
      <c r="X32" s="2"/>
      <c r="Y32" s="2"/>
      <c r="Z32" s="2"/>
      <c r="AB32" s="2"/>
      <c r="AC32" s="6">
        <v>44866</v>
      </c>
      <c r="AD32" s="2"/>
      <c r="AE32" s="2"/>
      <c r="AF32" s="2"/>
      <c r="AH32" s="2"/>
      <c r="AI32" s="6">
        <v>45047</v>
      </c>
      <c r="AJ32" s="2"/>
      <c r="AK32" s="2"/>
      <c r="AL32" s="2"/>
    </row>
    <row r="33" spans="1:38" x14ac:dyDescent="0.25">
      <c r="A33" s="2"/>
      <c r="B33" s="2"/>
      <c r="D33" s="2"/>
      <c r="E33" s="6">
        <v>44166</v>
      </c>
      <c r="F33" s="2"/>
      <c r="G33" s="2"/>
      <c r="H33" s="2"/>
      <c r="J33" s="2"/>
      <c r="K33" s="6">
        <v>44348</v>
      </c>
      <c r="L33" s="2"/>
      <c r="M33" s="2"/>
      <c r="N33" s="2"/>
      <c r="P33" s="2"/>
      <c r="Q33" s="6">
        <v>44531</v>
      </c>
      <c r="R33" s="2"/>
      <c r="S33" s="2"/>
      <c r="T33" s="2"/>
      <c r="V33" s="2"/>
      <c r="W33" s="6">
        <v>44713</v>
      </c>
      <c r="X33" s="2"/>
      <c r="Y33" s="2"/>
      <c r="Z33" s="2"/>
      <c r="AB33" s="2"/>
      <c r="AC33" s="6">
        <v>44896</v>
      </c>
      <c r="AD33" s="2"/>
      <c r="AE33" s="2"/>
      <c r="AF33" s="2"/>
      <c r="AH33" s="2"/>
      <c r="AI33" s="6">
        <v>45078</v>
      </c>
      <c r="AJ33" s="2"/>
      <c r="AK33" s="2"/>
      <c r="AL33" s="2"/>
    </row>
    <row r="34" spans="1:38" x14ac:dyDescent="0.25">
      <c r="A34" s="2"/>
      <c r="B34" s="2"/>
      <c r="D34" s="2"/>
      <c r="E34" s="6">
        <v>44197</v>
      </c>
      <c r="F34" s="2"/>
      <c r="G34" s="2"/>
      <c r="H34" s="2"/>
      <c r="J34" s="2"/>
      <c r="K34" s="6">
        <v>44378</v>
      </c>
      <c r="L34" s="2"/>
      <c r="M34" s="2"/>
      <c r="N34" s="2"/>
      <c r="P34" s="2"/>
      <c r="Q34" s="6">
        <v>44562</v>
      </c>
      <c r="R34" s="2"/>
      <c r="S34" s="2"/>
      <c r="T34" s="2"/>
      <c r="V34" s="2"/>
      <c r="W34" s="6">
        <v>44743</v>
      </c>
      <c r="X34" s="2"/>
      <c r="Y34" s="2"/>
      <c r="Z34" s="2"/>
      <c r="AB34" s="2"/>
      <c r="AC34" s="6">
        <v>44927</v>
      </c>
      <c r="AD34" s="2"/>
      <c r="AE34" s="2"/>
      <c r="AF34" s="2"/>
      <c r="AH34" s="2"/>
      <c r="AI34" s="6">
        <v>45108</v>
      </c>
      <c r="AJ34" s="2"/>
      <c r="AK34" s="2"/>
      <c r="AL34" s="2"/>
    </row>
    <row r="35" spans="1:38" x14ac:dyDescent="0.25">
      <c r="A35" s="2"/>
      <c r="B35" s="2"/>
      <c r="D35" s="2"/>
      <c r="E35" s="6">
        <v>44228</v>
      </c>
      <c r="F35" s="2"/>
      <c r="G35" s="2"/>
      <c r="H35" s="2"/>
      <c r="J35" s="2"/>
      <c r="K35" s="6">
        <v>44409</v>
      </c>
      <c r="L35" s="2"/>
      <c r="M35" s="2"/>
      <c r="N35" s="2"/>
      <c r="P35" s="2"/>
      <c r="Q35" s="6">
        <v>44593</v>
      </c>
      <c r="R35" s="2"/>
      <c r="S35" s="2"/>
      <c r="T35" s="2"/>
      <c r="V35" s="2"/>
      <c r="W35" s="6">
        <v>44774</v>
      </c>
      <c r="X35" s="2"/>
      <c r="Y35" s="2"/>
      <c r="Z35" s="2"/>
      <c r="AB35" s="2"/>
      <c r="AC35" s="6">
        <v>44958</v>
      </c>
      <c r="AD35" s="2"/>
      <c r="AE35" s="2"/>
      <c r="AF35" s="2"/>
      <c r="AH35" s="2"/>
      <c r="AI35" s="6">
        <v>45139</v>
      </c>
      <c r="AJ35" s="2"/>
      <c r="AK35" s="2"/>
      <c r="AL35" s="2"/>
    </row>
    <row r="36" spans="1:38" x14ac:dyDescent="0.25">
      <c r="A36" s="4"/>
      <c r="B36" s="4"/>
      <c r="C36" s="9"/>
      <c r="D36" s="4"/>
      <c r="E36" s="8">
        <v>44256</v>
      </c>
      <c r="F36" s="4"/>
      <c r="G36" s="4"/>
      <c r="H36" s="4"/>
      <c r="I36" s="9"/>
      <c r="J36" s="4"/>
      <c r="K36" s="8">
        <v>44440</v>
      </c>
      <c r="L36" s="4"/>
      <c r="M36" s="4"/>
      <c r="N36" s="4"/>
      <c r="O36" s="9"/>
      <c r="P36" s="4"/>
      <c r="Q36" s="8">
        <v>44621</v>
      </c>
      <c r="R36" s="4"/>
      <c r="S36" s="4"/>
      <c r="T36" s="4"/>
      <c r="U36" s="9"/>
      <c r="V36" s="4"/>
      <c r="W36" s="8">
        <v>44805</v>
      </c>
      <c r="X36" s="4"/>
      <c r="Y36" s="4"/>
      <c r="Z36" s="4"/>
      <c r="AA36" s="9"/>
      <c r="AB36" s="4"/>
      <c r="AC36" s="8">
        <v>44986</v>
      </c>
      <c r="AD36" s="4"/>
      <c r="AE36" s="4"/>
      <c r="AF36" s="4"/>
      <c r="AG36" s="9"/>
      <c r="AH36" s="4"/>
      <c r="AI36" s="8">
        <v>45170</v>
      </c>
      <c r="AJ36" s="4"/>
      <c r="AK36" s="4"/>
      <c r="AL36" s="4"/>
    </row>
    <row r="39" spans="1:38" x14ac:dyDescent="0.25">
      <c r="A39" s="29" t="s">
        <v>73</v>
      </c>
      <c r="B39" s="30">
        <f ca="1">TODAY()</f>
        <v>43328</v>
      </c>
      <c r="C39" s="29" t="str">
        <f ca="1">CONCATENATE(LEFT(TEXT(B39, "mmmm"),3), "-", RIGHT(TEXT(B39, "yyyy"),2))</f>
        <v>Aug-18</v>
      </c>
      <c r="D39" s="29"/>
      <c r="E39" s="29"/>
    </row>
    <row r="40" spans="1:38" x14ac:dyDescent="0.25">
      <c r="A40" s="29"/>
      <c r="B40" s="29"/>
      <c r="C40" s="29">
        <f ca="1">IF(DAY(B39)&lt;7, HLOOKUP(C39,A1:AL2,2,FALSE), HLOOKUP(C39,A1:AL2,2,FALSE) +1)</f>
        <v>105</v>
      </c>
      <c r="D40" s="29"/>
      <c r="E40" s="29"/>
    </row>
    <row r="41" spans="1:38" x14ac:dyDescent="0.25">
      <c r="A41" s="29"/>
      <c r="B41" s="29"/>
      <c r="C41" s="29"/>
      <c r="D41" s="29"/>
      <c r="E41" s="29"/>
    </row>
    <row r="42" spans="1:38" x14ac:dyDescent="0.25">
      <c r="A42" s="29"/>
      <c r="B42" s="29"/>
      <c r="C42" s="29"/>
      <c r="D42" s="29"/>
      <c r="E42" s="29"/>
    </row>
    <row r="43" spans="1:38" x14ac:dyDescent="0.25">
      <c r="A43" s="29"/>
      <c r="B43" s="29"/>
      <c r="C43" s="29"/>
      <c r="D43" s="29"/>
      <c r="E43" s="29"/>
    </row>
    <row r="44" spans="1:38" x14ac:dyDescent="0.25">
      <c r="A44" s="29"/>
      <c r="B44" s="29"/>
      <c r="C44" s="29"/>
      <c r="D44" s="29"/>
      <c r="E44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/>
  </sheetViews>
  <sheetFormatPr defaultRowHeight="15" x14ac:dyDescent="0.25"/>
  <sheetData>
    <row r="1" spans="1:25" x14ac:dyDescent="0.25">
      <c r="B1" s="10" t="s">
        <v>64</v>
      </c>
      <c r="D1" s="10" t="s">
        <v>65</v>
      </c>
      <c r="E1" s="10" t="s">
        <v>66</v>
      </c>
      <c r="H1" s="11" t="s">
        <v>45</v>
      </c>
      <c r="J1" s="11" t="s">
        <v>47</v>
      </c>
      <c r="L1" s="11" t="s">
        <v>68</v>
      </c>
    </row>
    <row r="2" spans="1:25" x14ac:dyDescent="0.25">
      <c r="A2" s="12" t="s">
        <v>63</v>
      </c>
      <c r="B2" s="13">
        <f ca="1">TODAY()</f>
        <v>43328</v>
      </c>
      <c r="C2" s="14"/>
      <c r="D2" s="15">
        <f ca="1">IF(DAY(B2)&lt;7,EOMONTH(B2, 0),EOMONTH(B2,1))</f>
        <v>43373</v>
      </c>
      <c r="E2" s="15">
        <f ca="1">IF(DAY(B2)&lt;7, EOMONTH(B2,1), EOMONTH(B2,2))</f>
        <v>43404</v>
      </c>
      <c r="F2" s="14"/>
      <c r="G2" s="10"/>
      <c r="H2" s="14" t="s">
        <v>44</v>
      </c>
      <c r="I2" s="14"/>
      <c r="J2" s="11" t="s">
        <v>48</v>
      </c>
      <c r="K2" s="14"/>
      <c r="L2" s="14" t="s">
        <v>69</v>
      </c>
      <c r="N2" s="16">
        <v>2300</v>
      </c>
      <c r="O2" s="16">
        <v>2300</v>
      </c>
      <c r="Y2" s="10"/>
    </row>
    <row r="3" spans="1:25" x14ac:dyDescent="0.25">
      <c r="B3" s="14"/>
      <c r="C3" s="14"/>
      <c r="D3" s="15">
        <f ca="1">IF(DAY(B2)&lt;7, EOMONTH(B2,0)+1, EOMONTH(B2,1)+1)</f>
        <v>43374</v>
      </c>
      <c r="E3" s="15"/>
      <c r="F3" s="14"/>
      <c r="H3" s="14"/>
      <c r="I3" s="14"/>
      <c r="J3" s="7" t="s">
        <v>49</v>
      </c>
      <c r="K3" s="14"/>
      <c r="L3" s="14" t="s">
        <v>70</v>
      </c>
      <c r="N3" s="17">
        <v>300</v>
      </c>
      <c r="O3" s="17"/>
    </row>
    <row r="4" spans="1:25" x14ac:dyDescent="0.25">
      <c r="B4" s="14"/>
      <c r="C4" s="14"/>
      <c r="E4" s="14"/>
      <c r="F4" s="14"/>
      <c r="H4" s="14"/>
      <c r="J4" s="7" t="s">
        <v>50</v>
      </c>
      <c r="L4" s="7" t="s">
        <v>71</v>
      </c>
      <c r="N4" s="17">
        <v>700</v>
      </c>
      <c r="O4" s="17"/>
    </row>
    <row r="5" spans="1:25" x14ac:dyDescent="0.25">
      <c r="B5" s="14"/>
      <c r="C5" s="14"/>
      <c r="E5" s="14"/>
      <c r="F5" s="14"/>
      <c r="H5" s="14"/>
      <c r="J5" s="7" t="s">
        <v>51</v>
      </c>
      <c r="L5" s="7" t="s">
        <v>56</v>
      </c>
      <c r="N5" s="17">
        <v>1100</v>
      </c>
      <c r="O5" s="17"/>
    </row>
    <row r="6" spans="1:25" x14ac:dyDescent="0.25">
      <c r="B6" s="14"/>
      <c r="C6" s="14"/>
      <c r="E6" s="14"/>
      <c r="F6" s="14"/>
      <c r="J6" s="7" t="s">
        <v>52</v>
      </c>
      <c r="L6" s="7" t="s">
        <v>72</v>
      </c>
      <c r="N6" s="17">
        <v>1500</v>
      </c>
      <c r="O6" s="17"/>
    </row>
    <row r="7" spans="1:25" x14ac:dyDescent="0.25">
      <c r="B7" s="14"/>
      <c r="C7" s="14"/>
      <c r="E7" s="14"/>
      <c r="F7" s="14"/>
      <c r="J7" s="7" t="s">
        <v>53</v>
      </c>
      <c r="N7" s="17">
        <v>1900</v>
      </c>
      <c r="O7" s="17"/>
    </row>
    <row r="8" spans="1:25" x14ac:dyDescent="0.25">
      <c r="A8" s="10"/>
      <c r="B8" s="14"/>
      <c r="C8" s="14"/>
      <c r="D8" s="10"/>
      <c r="E8" s="14"/>
      <c r="F8" s="14"/>
      <c r="G8" s="10"/>
      <c r="H8" s="14"/>
      <c r="I8" s="14"/>
      <c r="J8" s="11" t="s">
        <v>54</v>
      </c>
      <c r="K8" s="14"/>
      <c r="L8" s="14"/>
      <c r="N8" s="17"/>
      <c r="O8" s="17"/>
    </row>
    <row r="9" spans="1:25" x14ac:dyDescent="0.25">
      <c r="B9" s="14"/>
      <c r="C9" s="14"/>
      <c r="E9" s="14"/>
      <c r="F9" s="14"/>
      <c r="H9" s="14"/>
      <c r="I9" s="14"/>
      <c r="J9" s="11" t="s">
        <v>55</v>
      </c>
      <c r="K9" s="14"/>
      <c r="L9" s="14"/>
    </row>
    <row r="10" spans="1:25" x14ac:dyDescent="0.25">
      <c r="B10" s="14"/>
      <c r="E10" s="14"/>
      <c r="H10" s="14"/>
      <c r="J10" s="11" t="s">
        <v>67</v>
      </c>
    </row>
    <row r="11" spans="1:25" x14ac:dyDescent="0.25">
      <c r="B11" s="14"/>
      <c r="E11" s="14"/>
      <c r="H11" s="14"/>
      <c r="J11" s="11" t="s">
        <v>21</v>
      </c>
    </row>
    <row r="12" spans="1:25" x14ac:dyDescent="0.25">
      <c r="A12" s="14"/>
      <c r="C12" s="14"/>
      <c r="D12" s="14"/>
      <c r="E12" s="14"/>
    </row>
    <row r="13" spans="1:25" x14ac:dyDescent="0.25">
      <c r="C13" s="14"/>
      <c r="E13" s="14"/>
    </row>
    <row r="23" spans="7:7" x14ac:dyDescent="0.25">
      <c r="G23" s="7" t="str">
        <f>IF($D$7="TO connection",'Drop down boxes'!$J$1:$J$11,IF($D$7="DNO connection",'Drop down boxes'!$L$1:$L$6,""))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Submission Sheet</vt:lpstr>
      <vt:lpstr>Auto</vt:lpstr>
      <vt:lpstr>Calendar</vt:lpstr>
      <vt:lpstr>Drop down boxes</vt:lpstr>
      <vt:lpstr>In_Range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Emily Campion</cp:lastModifiedBy>
  <cp:lastPrinted>2018-08-16T13:34:32Z</cp:lastPrinted>
  <dcterms:created xsi:type="dcterms:W3CDTF">2017-09-05T10:00:54Z</dcterms:created>
  <dcterms:modified xsi:type="dcterms:W3CDTF">2018-08-16T15:02:20Z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2062819261</vt:i4>
  </property>
  <property fmtid="{D5CDD505-2E9C-101B-9397-08002B2CF9AE}" pid="3" name="_NewReviewCycle">
    <vt:lpwstr/>
  </property>
  <property fmtid="{D5CDD505-2E9C-101B-9397-08002B2CF9AE}" pid="4" name="_EmailSubject">
    <vt:lpwstr>Post Tender report -TR104 - DO NOT PUBLISH 14.08.xlsm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  <property fmtid="{D5CDD505-2E9C-101B-9397-08002B2CF9AE}" pid="7" name="_PreviousAdHocReviewCycleID">
    <vt:i4>547071316</vt:i4>
  </property>
  <property fmtid="{D5CDD505-2E9C-101B-9397-08002B2CF9AE}" pid="8" name="_ReviewingToolsShownOnce">
    <vt:lpwstr/>
  </property>
</Properties>
</file>